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Bgogua\Desktop\"/>
    </mc:Choice>
  </mc:AlternateContent>
  <bookViews>
    <workbookView xWindow="0" yWindow="0" windowWidth="20490" windowHeight="7755" tabRatio="601" activeTab="1"/>
  </bookViews>
  <sheets>
    <sheet name=" დანართი 1" sheetId="6" r:id="rId1"/>
    <sheet name="დანართი 2" sheetId="5" r:id="rId2"/>
    <sheet name="დანართი 3" sheetId="7" r:id="rId3"/>
  </sheets>
  <definedNames>
    <definedName name="_xlnm._FilterDatabase" localSheetId="1" hidden="1">'დანართი 2'!$B$7:$N$81</definedName>
    <definedName name="_xlnm._FilterDatabase" localSheetId="2" hidden="1">'დანართი 3'!$A$5:$L$403</definedName>
    <definedName name="_xlnm.Print_Area" localSheetId="0">' დანართი 1'!$A$1:$F$12</definedName>
    <definedName name="_xlnm.Print_Area" localSheetId="1">'დანართი 2'!$B$3:$J$84</definedName>
    <definedName name="_xlnm.Print_Area" localSheetId="2">'დანართი 3'!$A$2:$I$405</definedName>
    <definedName name="_xlnm.Print_Titles" localSheetId="1">'დანართი 2'!$5:$5</definedName>
  </definedNames>
  <calcPr calcId="152511"/>
</workbook>
</file>

<file path=xl/calcChain.xml><?xml version="1.0" encoding="utf-8"?>
<calcChain xmlns="http://schemas.openxmlformats.org/spreadsheetml/2006/main">
  <c r="E46" i="5" l="1"/>
  <c r="G49" i="5"/>
  <c r="H49" i="5" s="1"/>
  <c r="I49" i="5" s="1"/>
  <c r="E64" i="5"/>
  <c r="E23" i="5" l="1"/>
  <c r="E28" i="5" l="1"/>
  <c r="E24" i="5" s="1"/>
  <c r="D82" i="7" l="1"/>
  <c r="F94" i="7"/>
  <c r="G94" i="7" s="1"/>
  <c r="H94" i="7" s="1"/>
  <c r="D70" i="7"/>
  <c r="F81" i="7"/>
  <c r="G81" i="7" s="1"/>
  <c r="H81" i="7" s="1"/>
  <c r="D46" i="7"/>
  <c r="F69" i="7"/>
  <c r="G69" i="7" s="1"/>
  <c r="H69" i="7" s="1"/>
  <c r="D23" i="7"/>
  <c r="F45" i="7"/>
  <c r="G45" i="7" s="1"/>
  <c r="H45" i="7" s="1"/>
  <c r="D7" i="7"/>
  <c r="F22" i="7"/>
  <c r="G22" i="7" s="1"/>
  <c r="H22" i="7" s="1"/>
  <c r="F8" i="7"/>
  <c r="D399" i="7"/>
  <c r="D397" i="7"/>
  <c r="D395" i="7"/>
  <c r="D393" i="7"/>
  <c r="D389" i="7"/>
  <c r="D372" i="7"/>
  <c r="G374" i="7"/>
  <c r="H374" i="7" s="1"/>
  <c r="E374" i="7"/>
  <c r="D367" i="7"/>
  <c r="D363" i="7"/>
  <c r="D359" i="7"/>
  <c r="D356" i="7"/>
  <c r="D353" i="7"/>
  <c r="D349" i="7"/>
  <c r="D333" i="7"/>
  <c r="G336" i="7"/>
  <c r="H336" i="7" s="1"/>
  <c r="E336" i="7"/>
  <c r="E334" i="7"/>
  <c r="D326" i="7"/>
  <c r="D320" i="7"/>
  <c r="D316" i="7"/>
  <c r="D306" i="7"/>
  <c r="G308" i="7"/>
  <c r="H308" i="7" s="1"/>
  <c r="E308" i="7"/>
  <c r="D303" i="7"/>
  <c r="D297" i="7"/>
  <c r="D293" i="7"/>
  <c r="D283" i="7"/>
  <c r="G285" i="7"/>
  <c r="H285" i="7" s="1"/>
  <c r="E285" i="7"/>
  <c r="D279" i="7"/>
  <c r="D276" i="7"/>
  <c r="D273" i="7"/>
  <c r="D270" i="7"/>
  <c r="D268" i="7"/>
  <c r="D260" i="7"/>
  <c r="G262" i="7"/>
  <c r="H262" i="7" s="1"/>
  <c r="E262" i="7"/>
  <c r="D256" i="7"/>
  <c r="D252" i="7"/>
  <c r="D249" i="7"/>
  <c r="D244" i="7"/>
  <c r="D239" i="7"/>
  <c r="D236" i="7"/>
  <c r="D233" i="7"/>
  <c r="D216" i="7"/>
  <c r="G218" i="7"/>
  <c r="H218" i="7" s="1"/>
  <c r="E218" i="7"/>
  <c r="D212" i="7"/>
  <c r="D210" i="7"/>
  <c r="D207" i="7"/>
  <c r="D204" i="7"/>
  <c r="D201" i="7"/>
  <c r="D198" i="7"/>
  <c r="D194" i="7"/>
  <c r="D192" i="7"/>
  <c r="G183" i="7"/>
  <c r="H183" i="7" s="1"/>
  <c r="E183" i="7"/>
  <c r="D178" i="7"/>
  <c r="D174" i="7"/>
  <c r="D166" i="7"/>
  <c r="G168" i="7"/>
  <c r="H168" i="7" s="1"/>
  <c r="E168" i="7"/>
  <c r="D163" i="7"/>
  <c r="D161" i="7"/>
  <c r="D159" i="7"/>
  <c r="D152" i="7"/>
  <c r="G154" i="7"/>
  <c r="H154" i="7" s="1"/>
  <c r="E154" i="7"/>
  <c r="D147" i="7"/>
  <c r="D144" i="7"/>
  <c r="D142" i="7"/>
  <c r="D138" i="7"/>
  <c r="D135" i="7"/>
  <c r="D133" i="7"/>
  <c r="D130" i="7"/>
  <c r="D128" i="7"/>
  <c r="D125" i="7"/>
  <c r="D121" i="7"/>
  <c r="D119" i="7"/>
  <c r="G99" i="7"/>
  <c r="H99" i="7" s="1"/>
  <c r="E99" i="7"/>
  <c r="E97" i="7"/>
  <c r="E7" i="5" l="1"/>
  <c r="E57" i="5" l="1"/>
  <c r="G56" i="5"/>
  <c r="H56" i="5" s="1"/>
  <c r="I56" i="5" s="1"/>
  <c r="E19" i="5"/>
  <c r="G13" i="5"/>
  <c r="H13" i="5" s="1"/>
  <c r="I13" i="5" s="1"/>
  <c r="E20" i="5"/>
  <c r="G23" i="5"/>
  <c r="H23" i="5" s="1"/>
  <c r="G22" i="5"/>
  <c r="H22" i="5" s="1"/>
  <c r="I22" i="5" s="1"/>
  <c r="G21" i="5"/>
  <c r="H21" i="5" s="1"/>
  <c r="E62" i="5"/>
  <c r="E36" i="5"/>
  <c r="G28" i="5"/>
  <c r="H28" i="5" s="1"/>
  <c r="I21" i="5" l="1"/>
  <c r="H20" i="5"/>
  <c r="I20" i="5" s="1"/>
  <c r="I28" i="5"/>
  <c r="E54" i="5"/>
  <c r="I23" i="5"/>
  <c r="E373" i="7"/>
  <c r="G373" i="7"/>
  <c r="E335" i="7"/>
  <c r="G335" i="7"/>
  <c r="H335" i="7" s="1"/>
  <c r="E307" i="7"/>
  <c r="G307" i="7"/>
  <c r="E284" i="7"/>
  <c r="G284" i="7"/>
  <c r="E261" i="7"/>
  <c r="G261" i="7"/>
  <c r="E167" i="7"/>
  <c r="G167" i="7"/>
  <c r="G153" i="7"/>
  <c r="E153" i="7"/>
  <c r="E120" i="7"/>
  <c r="H373" i="7" l="1"/>
  <c r="H307" i="7"/>
  <c r="H284" i="7"/>
  <c r="H261" i="7"/>
  <c r="H167" i="7"/>
  <c r="H153" i="7"/>
  <c r="E81" i="5" l="1"/>
  <c r="E76" i="5"/>
  <c r="E17" i="5"/>
  <c r="E14" i="5" l="1"/>
  <c r="E12" i="5" s="1"/>
  <c r="G45" i="5"/>
  <c r="H45" i="5" s="1"/>
  <c r="G64" i="5"/>
  <c r="H64" i="5" s="1"/>
  <c r="I64" i="5" s="1"/>
  <c r="G62" i="5"/>
  <c r="H62" i="5" s="1"/>
  <c r="I62" i="5" s="1"/>
  <c r="G57" i="5"/>
  <c r="H57" i="5" s="1"/>
  <c r="I57" i="5" s="1"/>
  <c r="G55" i="5"/>
  <c r="H55" i="5" s="1"/>
  <c r="E44" i="5"/>
  <c r="G53" i="5"/>
  <c r="H53" i="5" s="1"/>
  <c r="I53" i="5" s="1"/>
  <c r="G48" i="5"/>
  <c r="H48" i="5" s="1"/>
  <c r="I48" i="5" s="1"/>
  <c r="G47" i="5"/>
  <c r="H47" i="5" s="1"/>
  <c r="H46" i="5" l="1"/>
  <c r="H54" i="5"/>
  <c r="I55" i="5"/>
  <c r="I54" i="5" s="1"/>
  <c r="I45" i="5"/>
  <c r="I47" i="5"/>
  <c r="I46" i="5" s="1"/>
  <c r="G42" i="5"/>
  <c r="H42" i="5" s="1"/>
  <c r="I42" i="5" s="1"/>
  <c r="G41" i="5"/>
  <c r="H41" i="5" s="1"/>
  <c r="I41" i="5" s="1"/>
  <c r="G40" i="5"/>
  <c r="H40" i="5" s="1"/>
  <c r="E39" i="5"/>
  <c r="H44" i="5" l="1"/>
  <c r="I40" i="5"/>
  <c r="H39" i="5"/>
  <c r="I39" i="5" s="1"/>
  <c r="I44" i="5"/>
  <c r="G39" i="5"/>
  <c r="H301" i="7"/>
  <c r="H302" i="7"/>
  <c r="H324" i="7"/>
  <c r="H325" i="7"/>
  <c r="H330" i="7"/>
  <c r="H331" i="7"/>
  <c r="E388" i="7" l="1"/>
  <c r="E390" i="7"/>
  <c r="E394" i="7"/>
  <c r="E396" i="7"/>
  <c r="E398" i="7"/>
  <c r="E400" i="7"/>
  <c r="E122" i="7"/>
  <c r="E126" i="7"/>
  <c r="E129" i="7"/>
  <c r="E131" i="7"/>
  <c r="E134" i="7"/>
  <c r="E136" i="7"/>
  <c r="E139" i="7"/>
  <c r="E143" i="7"/>
  <c r="E145" i="7"/>
  <c r="E148" i="7"/>
  <c r="E155" i="7"/>
  <c r="E157" i="7"/>
  <c r="E158" i="7"/>
  <c r="E160" i="7"/>
  <c r="E162" i="7"/>
  <c r="E164" i="7"/>
  <c r="E169" i="7"/>
  <c r="E172" i="7"/>
  <c r="E173" i="7"/>
  <c r="E175" i="7"/>
  <c r="E179" i="7"/>
  <c r="E182" i="7"/>
  <c r="E184" i="7"/>
  <c r="E190" i="7"/>
  <c r="E191" i="7"/>
  <c r="E193" i="7"/>
  <c r="E195" i="7"/>
  <c r="E199" i="7"/>
  <c r="E202" i="7"/>
  <c r="E205" i="7"/>
  <c r="E208" i="7"/>
  <c r="E211" i="7"/>
  <c r="E213" i="7"/>
  <c r="E217" i="7"/>
  <c r="E219" i="7"/>
  <c r="E231" i="7"/>
  <c r="E232" i="7"/>
  <c r="E234" i="7"/>
  <c r="E237" i="7"/>
  <c r="E240" i="7"/>
  <c r="E245" i="7"/>
  <c r="E250" i="7"/>
  <c r="E253" i="7"/>
  <c r="E257" i="7"/>
  <c r="E263" i="7"/>
  <c r="E266" i="7"/>
  <c r="E267" i="7"/>
  <c r="E269" i="7"/>
  <c r="E271" i="7"/>
  <c r="E274" i="7"/>
  <c r="E277" i="7"/>
  <c r="E280" i="7"/>
  <c r="E286" i="7"/>
  <c r="E291" i="7"/>
  <c r="E292" i="7"/>
  <c r="E294" i="7"/>
  <c r="E298" i="7"/>
  <c r="E304" i="7"/>
  <c r="E309" i="7"/>
  <c r="E314" i="7"/>
  <c r="E315" i="7"/>
  <c r="E317" i="7"/>
  <c r="E321" i="7"/>
  <c r="E327" i="7"/>
  <c r="E337" i="7"/>
  <c r="E347" i="7"/>
  <c r="E348" i="7"/>
  <c r="E350" i="7"/>
  <c r="E354" i="7"/>
  <c r="E357" i="7"/>
  <c r="E360" i="7"/>
  <c r="E364" i="7"/>
  <c r="E368" i="7"/>
  <c r="E375" i="7"/>
  <c r="E387" i="7"/>
  <c r="F84" i="7"/>
  <c r="F85" i="7"/>
  <c r="F93" i="7"/>
  <c r="F83" i="7"/>
  <c r="F72" i="7"/>
  <c r="F71" i="7"/>
  <c r="F48" i="7"/>
  <c r="F49" i="7"/>
  <c r="F68" i="7"/>
  <c r="F47" i="7"/>
  <c r="F25" i="7"/>
  <c r="F26" i="7"/>
  <c r="F24" i="7"/>
  <c r="F10" i="7"/>
  <c r="F9" i="7"/>
  <c r="G403" i="7" l="1"/>
  <c r="H403" i="7" s="1"/>
  <c r="G400" i="7"/>
  <c r="G398" i="7"/>
  <c r="G396" i="7"/>
  <c r="G388" i="7"/>
  <c r="H388" i="7" s="1"/>
  <c r="G387" i="7"/>
  <c r="H387" i="7" s="1"/>
  <c r="G375" i="7"/>
  <c r="G360" i="7"/>
  <c r="G357" i="7"/>
  <c r="G354" i="7"/>
  <c r="G350" i="7"/>
  <c r="G348" i="7"/>
  <c r="H348" i="7" s="1"/>
  <c r="G347" i="7"/>
  <c r="H347" i="7" s="1"/>
  <c r="G337" i="7"/>
  <c r="H337" i="7" s="1"/>
  <c r="G334" i="7"/>
  <c r="G329" i="7"/>
  <c r="H329" i="7" s="1"/>
  <c r="G327" i="7"/>
  <c r="G323" i="7"/>
  <c r="H323" i="7" s="1"/>
  <c r="G321" i="7"/>
  <c r="G317" i="7"/>
  <c r="G315" i="7"/>
  <c r="H315" i="7" s="1"/>
  <c r="G314" i="7"/>
  <c r="H314" i="7" s="1"/>
  <c r="G309" i="7"/>
  <c r="G300" i="7"/>
  <c r="H300" i="7" s="1"/>
  <c r="G294" i="7"/>
  <c r="G292" i="7"/>
  <c r="H292" i="7" s="1"/>
  <c r="G291" i="7"/>
  <c r="H291" i="7" s="1"/>
  <c r="G286" i="7"/>
  <c r="G280" i="7"/>
  <c r="G277" i="7"/>
  <c r="G274" i="7"/>
  <c r="G267" i="7"/>
  <c r="H267" i="7" s="1"/>
  <c r="G266" i="7"/>
  <c r="H266" i="7" s="1"/>
  <c r="G263" i="7"/>
  <c r="G250" i="7"/>
  <c r="G245" i="7"/>
  <c r="G240" i="7"/>
  <c r="G232" i="7"/>
  <c r="H232" i="7" s="1"/>
  <c r="G231" i="7"/>
  <c r="H231" i="7" s="1"/>
  <c r="G219" i="7"/>
  <c r="H219" i="7" s="1"/>
  <c r="G217" i="7"/>
  <c r="G211" i="7"/>
  <c r="G208" i="7"/>
  <c r="G205" i="7"/>
  <c r="G202" i="7"/>
  <c r="G199" i="7"/>
  <c r="G195" i="7"/>
  <c r="G193" i="7"/>
  <c r="G191" i="7"/>
  <c r="H191" i="7" s="1"/>
  <c r="D190" i="7"/>
  <c r="D181" i="7" s="1"/>
  <c r="G184" i="7"/>
  <c r="H184" i="7" s="1"/>
  <c r="G182" i="7"/>
  <c r="G173" i="7"/>
  <c r="H173" i="7" s="1"/>
  <c r="G172" i="7"/>
  <c r="H172" i="7" s="1"/>
  <c r="G169" i="7"/>
  <c r="G164" i="7"/>
  <c r="G162" i="7"/>
  <c r="G160" i="7"/>
  <c r="G158" i="7"/>
  <c r="H158" i="7" s="1"/>
  <c r="G157" i="7"/>
  <c r="H157" i="7" s="1"/>
  <c r="G155" i="7"/>
  <c r="G148" i="7"/>
  <c r="G145" i="7"/>
  <c r="G143" i="7"/>
  <c r="G139" i="7"/>
  <c r="G136" i="7"/>
  <c r="G131" i="7"/>
  <c r="G129" i="7"/>
  <c r="G126" i="7"/>
  <c r="D116" i="7"/>
  <c r="D96" i="7" s="1"/>
  <c r="G97" i="7"/>
  <c r="G93" i="7"/>
  <c r="H93" i="7" s="1"/>
  <c r="G85" i="7"/>
  <c r="H85" i="7" s="1"/>
  <c r="G84" i="7"/>
  <c r="H84" i="7" s="1"/>
  <c r="G83" i="7"/>
  <c r="G72" i="7"/>
  <c r="H72" i="7" s="1"/>
  <c r="G71" i="7"/>
  <c r="G68" i="7"/>
  <c r="H68" i="7" s="1"/>
  <c r="G49" i="7"/>
  <c r="H49" i="7" s="1"/>
  <c r="G48" i="7"/>
  <c r="H48" i="7" s="1"/>
  <c r="G47" i="7"/>
  <c r="G26" i="7"/>
  <c r="H26" i="7" s="1"/>
  <c r="G25" i="7"/>
  <c r="H25" i="7" s="1"/>
  <c r="G24" i="7"/>
  <c r="G10" i="7"/>
  <c r="H10" i="7" s="1"/>
  <c r="G9" i="7"/>
  <c r="H9" i="7" s="1"/>
  <c r="G8" i="7"/>
  <c r="G23" i="7" l="1"/>
  <c r="G7" i="7"/>
  <c r="H396" i="7"/>
  <c r="G395" i="7"/>
  <c r="H395" i="7" s="1"/>
  <c r="G82" i="7"/>
  <c r="H82" i="7" s="1"/>
  <c r="H398" i="7"/>
  <c r="G397" i="7"/>
  <c r="H397" i="7" s="1"/>
  <c r="H400" i="7"/>
  <c r="G399" i="7"/>
  <c r="H399" i="7" s="1"/>
  <c r="G46" i="7"/>
  <c r="H46" i="7" s="1"/>
  <c r="G70" i="7"/>
  <c r="H70" i="7" s="1"/>
  <c r="H375" i="7"/>
  <c r="G372" i="7"/>
  <c r="H372" i="7" s="1"/>
  <c r="H354" i="7"/>
  <c r="G353" i="7"/>
  <c r="H353" i="7" s="1"/>
  <c r="H357" i="7"/>
  <c r="G356" i="7"/>
  <c r="H356" i="7" s="1"/>
  <c r="H360" i="7"/>
  <c r="G359" i="7"/>
  <c r="H359" i="7" s="1"/>
  <c r="H350" i="7"/>
  <c r="G349" i="7"/>
  <c r="H349" i="7" s="1"/>
  <c r="G333" i="7"/>
  <c r="H333" i="7" s="1"/>
  <c r="H327" i="7"/>
  <c r="G326" i="7"/>
  <c r="H326" i="7" s="1"/>
  <c r="H321" i="7"/>
  <c r="G320" i="7"/>
  <c r="H320" i="7" s="1"/>
  <c r="H317" i="7"/>
  <c r="G316" i="7"/>
  <c r="H316" i="7" s="1"/>
  <c r="H309" i="7"/>
  <c r="G306" i="7"/>
  <c r="H294" i="7"/>
  <c r="G293" i="7"/>
  <c r="H293" i="7" s="1"/>
  <c r="H286" i="7"/>
  <c r="G283" i="7"/>
  <c r="H283" i="7" s="1"/>
  <c r="H280" i="7"/>
  <c r="G279" i="7"/>
  <c r="H279" i="7" s="1"/>
  <c r="H274" i="7"/>
  <c r="G273" i="7"/>
  <c r="H273" i="7" s="1"/>
  <c r="H277" i="7"/>
  <c r="G276" i="7"/>
  <c r="H276" i="7" s="1"/>
  <c r="H263" i="7"/>
  <c r="G260" i="7"/>
  <c r="H260" i="7" s="1"/>
  <c r="H240" i="7"/>
  <c r="G239" i="7"/>
  <c r="H239" i="7" s="1"/>
  <c r="H245" i="7"/>
  <c r="G244" i="7"/>
  <c r="H244" i="7" s="1"/>
  <c r="H250" i="7"/>
  <c r="G249" i="7"/>
  <c r="H249" i="7" s="1"/>
  <c r="G216" i="7"/>
  <c r="H216" i="7" s="1"/>
  <c r="H208" i="7"/>
  <c r="G207" i="7"/>
  <c r="H207" i="7" s="1"/>
  <c r="H199" i="7"/>
  <c r="G198" i="7"/>
  <c r="H198" i="7" s="1"/>
  <c r="H211" i="7"/>
  <c r="G210" i="7"/>
  <c r="H210" i="7" s="1"/>
  <c r="H195" i="7"/>
  <c r="G194" i="7"/>
  <c r="H194" i="7" s="1"/>
  <c r="H202" i="7"/>
  <c r="G201" i="7"/>
  <c r="H201" i="7" s="1"/>
  <c r="H193" i="7"/>
  <c r="G192" i="7"/>
  <c r="H192" i="7" s="1"/>
  <c r="H205" i="7"/>
  <c r="G204" i="7"/>
  <c r="H204" i="7" s="1"/>
  <c r="H169" i="7"/>
  <c r="G166" i="7"/>
  <c r="H166" i="7" s="1"/>
  <c r="H164" i="7"/>
  <c r="G163" i="7"/>
  <c r="H163" i="7" s="1"/>
  <c r="H162" i="7"/>
  <c r="G161" i="7"/>
  <c r="H161" i="7" s="1"/>
  <c r="H160" i="7"/>
  <c r="G159" i="7"/>
  <c r="H159" i="7" s="1"/>
  <c r="H155" i="7"/>
  <c r="G152" i="7"/>
  <c r="H152" i="7" s="1"/>
  <c r="H148" i="7"/>
  <c r="G147" i="7"/>
  <c r="H147" i="7" s="1"/>
  <c r="H145" i="7"/>
  <c r="G144" i="7"/>
  <c r="H144" i="7" s="1"/>
  <c r="H143" i="7"/>
  <c r="G142" i="7"/>
  <c r="H142" i="7" s="1"/>
  <c r="H139" i="7"/>
  <c r="G138" i="7"/>
  <c r="H138" i="7" s="1"/>
  <c r="H136" i="7"/>
  <c r="G135" i="7"/>
  <c r="H135" i="7" s="1"/>
  <c r="H131" i="7"/>
  <c r="G130" i="7"/>
  <c r="H130" i="7" s="1"/>
  <c r="H129" i="7"/>
  <c r="G128" i="7"/>
  <c r="H128" i="7" s="1"/>
  <c r="H126" i="7"/>
  <c r="G125" i="7"/>
  <c r="H125" i="7" s="1"/>
  <c r="H97" i="7"/>
  <c r="H83" i="7"/>
  <c r="H71" i="7"/>
  <c r="H47" i="7"/>
  <c r="H24" i="7"/>
  <c r="H23" i="7"/>
  <c r="H8" i="7"/>
  <c r="H7" i="7" s="1"/>
  <c r="H334" i="7"/>
  <c r="G190" i="7"/>
  <c r="H190" i="7" s="1"/>
  <c r="H217" i="7"/>
  <c r="H182" i="7"/>
  <c r="D151" i="7"/>
  <c r="G175" i="7"/>
  <c r="G174" i="7" s="1"/>
  <c r="G237" i="7"/>
  <c r="G236" i="7" s="1"/>
  <c r="G179" i="7"/>
  <c r="G178" i="7" s="1"/>
  <c r="G390" i="7"/>
  <c r="G389" i="7" s="1"/>
  <c r="G394" i="7"/>
  <c r="G393" i="7" s="1"/>
  <c r="D332" i="7"/>
  <c r="G364" i="7"/>
  <c r="G363" i="7" s="1"/>
  <c r="G122" i="7"/>
  <c r="G121" i="7" s="1"/>
  <c r="G269" i="7"/>
  <c r="G268" i="7" s="1"/>
  <c r="G120" i="7"/>
  <c r="G119" i="7" s="1"/>
  <c r="D165" i="7"/>
  <c r="G234" i="7"/>
  <c r="G233" i="7" s="1"/>
  <c r="D259" i="7"/>
  <c r="G271" i="7"/>
  <c r="G270" i="7" s="1"/>
  <c r="D371" i="7"/>
  <c r="G298" i="7"/>
  <c r="G297" i="7" s="1"/>
  <c r="D305" i="7"/>
  <c r="G368" i="7"/>
  <c r="G367" i="7" s="1"/>
  <c r="D95" i="7"/>
  <c r="D215" i="7"/>
  <c r="D282" i="7"/>
  <c r="G134" i="7"/>
  <c r="G133" i="7" s="1"/>
  <c r="G213" i="7"/>
  <c r="G212" i="7" s="1"/>
  <c r="G253" i="7"/>
  <c r="G252" i="7" s="1"/>
  <c r="G257" i="7"/>
  <c r="G256" i="7" s="1"/>
  <c r="G304" i="7"/>
  <c r="G303" i="7" s="1"/>
  <c r="G80" i="5"/>
  <c r="G81" i="5"/>
  <c r="G79" i="5"/>
  <c r="G74" i="5"/>
  <c r="G75" i="5"/>
  <c r="G76" i="5"/>
  <c r="G73" i="5"/>
  <c r="G69" i="5"/>
  <c r="G70" i="5"/>
  <c r="G68" i="5"/>
  <c r="G66" i="5"/>
  <c r="G35" i="5"/>
  <c r="H35" i="5" s="1"/>
  <c r="G36" i="5"/>
  <c r="H36" i="5" s="1"/>
  <c r="G34" i="5"/>
  <c r="H34" i="5" s="1"/>
  <c r="G32" i="5"/>
  <c r="G26" i="5"/>
  <c r="G27" i="5"/>
  <c r="G25" i="5"/>
  <c r="G16" i="5"/>
  <c r="G17" i="5"/>
  <c r="G19" i="5"/>
  <c r="G15" i="5"/>
  <c r="H33" i="5" l="1"/>
  <c r="H181" i="7"/>
  <c r="G181" i="7"/>
  <c r="H363" i="7"/>
  <c r="H364" i="7"/>
  <c r="H393" i="7"/>
  <c r="H394" i="7"/>
  <c r="H367" i="7"/>
  <c r="H368" i="7"/>
  <c r="H389" i="7"/>
  <c r="H390" i="7"/>
  <c r="G305" i="7"/>
  <c r="H306" i="7"/>
  <c r="H305" i="7" s="1"/>
  <c r="H303" i="7"/>
  <c r="H304" i="7"/>
  <c r="H297" i="7"/>
  <c r="H298" i="7"/>
  <c r="H270" i="7"/>
  <c r="H271" i="7"/>
  <c r="H268" i="7"/>
  <c r="H269" i="7"/>
  <c r="H256" i="7"/>
  <c r="H257" i="7"/>
  <c r="H252" i="7"/>
  <c r="H253" i="7"/>
  <c r="H236" i="7"/>
  <c r="H237" i="7"/>
  <c r="H233" i="7"/>
  <c r="H234" i="7"/>
  <c r="H212" i="7"/>
  <c r="H213" i="7"/>
  <c r="H178" i="7"/>
  <c r="H179" i="7"/>
  <c r="H174" i="7"/>
  <c r="H175" i="7"/>
  <c r="H151" i="7"/>
  <c r="H133" i="7"/>
  <c r="H134" i="7"/>
  <c r="H121" i="7"/>
  <c r="H122" i="7"/>
  <c r="H119" i="7"/>
  <c r="H120" i="7"/>
  <c r="H6" i="7"/>
  <c r="G6" i="7"/>
  <c r="G151" i="7"/>
  <c r="D6" i="7"/>
  <c r="D180" i="7"/>
  <c r="H80" i="5"/>
  <c r="I80" i="5" s="1"/>
  <c r="H81" i="5"/>
  <c r="H79" i="5"/>
  <c r="I79" i="5" s="1"/>
  <c r="H74" i="5"/>
  <c r="I74" i="5" s="1"/>
  <c r="H75" i="5"/>
  <c r="I75" i="5" s="1"/>
  <c r="H76" i="5"/>
  <c r="I76" i="5" s="1"/>
  <c r="H73" i="5"/>
  <c r="H69" i="5"/>
  <c r="I69" i="5" s="1"/>
  <c r="H70" i="5"/>
  <c r="I70" i="5" s="1"/>
  <c r="H68" i="5"/>
  <c r="H66" i="5"/>
  <c r="I35" i="5"/>
  <c r="I36" i="5"/>
  <c r="H32" i="5"/>
  <c r="H31" i="5" s="1"/>
  <c r="H26" i="5"/>
  <c r="H27" i="5"/>
  <c r="I27" i="5" s="1"/>
  <c r="H25" i="5"/>
  <c r="H16" i="5"/>
  <c r="I16" i="5" s="1"/>
  <c r="H17" i="5"/>
  <c r="I17" i="5" s="1"/>
  <c r="H19" i="5"/>
  <c r="I19" i="5" s="1"/>
  <c r="H15" i="5"/>
  <c r="H9" i="5"/>
  <c r="I9" i="5" s="1"/>
  <c r="H8" i="5"/>
  <c r="H14" i="5" l="1"/>
  <c r="H12" i="5" s="1"/>
  <c r="H24" i="5"/>
  <c r="H7" i="5"/>
  <c r="H72" i="5"/>
  <c r="H180" i="7"/>
  <c r="G215" i="7"/>
  <c r="G259" i="7"/>
  <c r="G180" i="7"/>
  <c r="G282" i="7"/>
  <c r="H259" i="7"/>
  <c r="H282" i="7"/>
  <c r="I25" i="5"/>
  <c r="H371" i="7"/>
  <c r="G371" i="7"/>
  <c r="H332" i="7"/>
  <c r="G332" i="7"/>
  <c r="H215" i="7"/>
  <c r="H165" i="7"/>
  <c r="G165" i="7"/>
  <c r="I8" i="5"/>
  <c r="I7" i="5" s="1"/>
  <c r="I32" i="5"/>
  <c r="D5" i="7"/>
  <c r="D10" i="6" s="1"/>
  <c r="H67" i="5"/>
  <c r="I68" i="5"/>
  <c r="I67" i="5" s="1"/>
  <c r="H78" i="5"/>
  <c r="I34" i="5"/>
  <c r="I33" i="5" s="1"/>
  <c r="I66" i="5"/>
  <c r="I73" i="5"/>
  <c r="I72" i="5" s="1"/>
  <c r="I15" i="5"/>
  <c r="I26" i="5"/>
  <c r="I81" i="5"/>
  <c r="I78" i="5" s="1"/>
  <c r="E33" i="5"/>
  <c r="E31" i="5" s="1"/>
  <c r="E67" i="5"/>
  <c r="E72" i="5"/>
  <c r="E78" i="5"/>
  <c r="H65" i="5" l="1"/>
  <c r="I24" i="5"/>
  <c r="I31" i="5"/>
  <c r="I14" i="5"/>
  <c r="I12" i="5" s="1"/>
  <c r="I65" i="5"/>
  <c r="E65" i="5"/>
  <c r="E6" i="5" l="1"/>
  <c r="D9" i="6" s="1"/>
  <c r="D11" i="6" s="1"/>
  <c r="H6" i="5"/>
  <c r="R6" i="5" s="1"/>
  <c r="I6" i="5"/>
  <c r="J6" i="5" s="1"/>
  <c r="E9" i="6" l="1"/>
  <c r="F9" i="6" l="1"/>
  <c r="G118" i="7"/>
  <c r="H118" i="7" s="1"/>
  <c r="G116" i="7"/>
  <c r="H116" i="7" s="1"/>
  <c r="E116" i="7"/>
  <c r="E118" i="7"/>
  <c r="E100" i="7"/>
  <c r="G100" i="7"/>
  <c r="H100" i="7" s="1"/>
  <c r="E98" i="7"/>
  <c r="G98" i="7"/>
  <c r="H98" i="7" l="1"/>
  <c r="G96" i="7"/>
  <c r="H96" i="7" s="1"/>
  <c r="H95" i="7" s="1"/>
  <c r="H5" i="7" s="1"/>
  <c r="I5" i="7" l="1"/>
  <c r="G95" i="7"/>
  <c r="G5" i="7" l="1"/>
  <c r="E10" i="6" s="1"/>
  <c r="F10" i="6" l="1"/>
  <c r="F11" i="6" s="1"/>
  <c r="E11" i="6"/>
</calcChain>
</file>

<file path=xl/sharedStrings.xml><?xml version="1.0" encoding="utf-8"?>
<sst xmlns="http://schemas.openxmlformats.org/spreadsheetml/2006/main" count="905" uniqueCount="444">
  <si>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</si>
  <si>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</si>
  <si>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</si>
  <si>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</si>
  <si>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</si>
  <si>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</si>
  <si>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</si>
  <si>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</si>
  <si>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</si>
  <si>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</si>
  <si>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</si>
  <si>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აპარატის უფროსი</t>
  </si>
  <si>
    <t>იურიდიული სამმართველო</t>
  </si>
  <si>
    <t>დირექტორი</t>
  </si>
  <si>
    <t>დირექტორის მოადგილე</t>
  </si>
  <si>
    <t>სპეციალისტი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</si>
  <si>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</si>
  <si>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</si>
  <si>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</si>
  <si>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</si>
  <si>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</si>
  <si>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</si>
  <si>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</si>
  <si>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</si>
  <si>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</si>
  <si>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№</t>
  </si>
  <si>
    <t xml:space="preserve">რაოდენობა </t>
  </si>
  <si>
    <t>ქ. თბილისი</t>
  </si>
  <si>
    <t>უფროსი სოციალური მუშაკი/უფროსი</t>
  </si>
  <si>
    <t>უფროსი სოციალური მუშაკი</t>
  </si>
  <si>
    <t>სოციალური მუშაკი</t>
  </si>
  <si>
    <t>იურისტი</t>
  </si>
  <si>
    <t>ფსიქოლოგი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</si>
  <si>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</si>
  <si>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</si>
  <si>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</si>
  <si>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ქ. ამბროლაური</t>
  </si>
  <si>
    <t>ქ. ოზურგეთი</t>
  </si>
  <si>
    <t>ქ. ზუგდიდი</t>
  </si>
  <si>
    <t>V</t>
  </si>
  <si>
    <t>ქ. თელავი</t>
  </si>
  <si>
    <t>VI</t>
  </si>
  <si>
    <t>ქ. ახალციხე</t>
  </si>
  <si>
    <t>VII</t>
  </si>
  <si>
    <t>ქ. მცხეთა</t>
  </si>
  <si>
    <t>VIII</t>
  </si>
  <si>
    <t>ქ. გორი</t>
  </si>
  <si>
    <t>IX</t>
  </si>
  <si>
    <t>ქ. რუსთავი</t>
  </si>
  <si>
    <t>X</t>
  </si>
  <si>
    <t>ქ. ბათუმი</t>
  </si>
  <si>
    <t>XI</t>
  </si>
  <si>
    <t>აფხაზეთის ფილიალი</t>
  </si>
  <si>
    <t xml:space="preserve">თანამდებობრივი სარგო თვეში ერთ ერთეულზე                    </t>
  </si>
  <si>
    <t xml:space="preserve">სულ თანამდებობრივი სარგო თვეში                  </t>
  </si>
  <si>
    <t>შტატით გათვალისწინებული თანამდებობის დასახელება</t>
  </si>
  <si>
    <t>დანართი N1</t>
  </si>
  <si>
    <t>სტრუქტურული დანაყოფი</t>
  </si>
  <si>
    <t>საშტატო ერთეულის რაოდენობა</t>
  </si>
  <si>
    <t>საშტატო ერთეული სულ</t>
  </si>
  <si>
    <t>სულ წლიური ხელფასის ფონდი</t>
  </si>
  <si>
    <t>ხელფასის ფონდი თვეშისულ თანამდებობრივი სარგო წელიწადში</t>
  </si>
  <si>
    <t>სააგენტოს ცენტრალური აპარატი</t>
  </si>
  <si>
    <t>სააგენტოს ტერიტორიული  ერთეულები</t>
  </si>
  <si>
    <t>მონიტორინგისა და შეფასების სამმართველო</t>
  </si>
  <si>
    <t>სასამართლო წარმომადგენლობისა და აღსრულების სამმართველო</t>
  </si>
  <si>
    <t>მატერიალურ-ტექნიკური უზრუნველყოფის სამმართველო</t>
  </si>
  <si>
    <t>ფინანსური რესურსების მართვისა და აღრიცხვის სამმართველო</t>
  </si>
  <si>
    <t>მონიტორინგისა და პროექტების დიზაინის დეპარტამენტი</t>
  </si>
  <si>
    <t>პროფესიული ზედამხედველობისა და პროექტების დიზაინის სამმართველიო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</si>
  <si>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2020 წლის საშტატო ნუსხა და სახელფასო ფონდი                                                                                                                                 </t>
  </si>
  <si>
    <t>დანართი N2</t>
  </si>
  <si>
    <t>დანართი N3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</si>
  <si>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</si>
  <si>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>სამართლებრივი უზრუნველყოფის დეპარტამენტი</t>
  </si>
  <si>
    <t>მეურვეობა-მზრუნველობის და მხარდაჭერის სერვისების დეპარტამენტი</t>
  </si>
  <si>
    <t>სოციალური პროგრამების უზრუნველყოფის სამმართველო</t>
  </si>
  <si>
    <t>მეურვეობა-მზრუნველობის და მხარდაჭერის სერვისების სამმართველო</t>
  </si>
  <si>
    <t>ადმინისტრაციული და ფინანსური უზრუნველყოფის დეპარტამენტი</t>
  </si>
  <si>
    <t>სააგენტოს იმერეთის რეგიონალური ცენტრი</t>
  </si>
  <si>
    <t>სააგენტოს რაჭა-ლეჩხუმ ქვემო სვანეთის რეგიონალური ცენტრი</t>
  </si>
  <si>
    <t>სააგენტოს გურიის რეგიონალური ცენტრი</t>
  </si>
  <si>
    <t>სააგენტოს სამეგრელო ზემო სვანეთის რეგიონალური ცენტრი</t>
  </si>
  <si>
    <t>სააგენტოს კახეთის რეგიონალური ცენტრი</t>
  </si>
  <si>
    <t>სააგენტოს სამცხე-ჯავახეთის რეგიონალური ცენტრი</t>
  </si>
  <si>
    <t>სააგენტოს მცხეთა-მთიანეთის რეგიონალური ცენტრი</t>
  </si>
  <si>
    <t>სააგენტოს შიდა ქართლის რეგიონალური ცენტრი</t>
  </si>
  <si>
    <t>სააგენტოს ქვემო ქართლის  რეგიონალური  ცენტრი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</si>
  <si>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</si>
  <si>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</si>
  <si>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</si>
  <si>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გლდანი-ნაძალადევის რაიონული ცენტრი</t>
  </si>
  <si>
    <t>ძველი თბილისის რაიონული ცენტრი</t>
  </si>
  <si>
    <t>დიდუბე-ჩუღურეთის რაიონული ცენტრი</t>
  </si>
  <si>
    <t>ხარაგაულის რაიონული წარმომადგენლობა</t>
  </si>
  <si>
    <t>ზესტაფონის რაიონული წარმომადგენლობა</t>
  </si>
  <si>
    <t>ჭიათურის რაიონული წარმომადგენლობა</t>
  </si>
  <si>
    <t>ტყიბულის  რაიონული წარმომადგენლობა</t>
  </si>
  <si>
    <t>თერჯოლის რაიონული წარმომადგენლობა</t>
  </si>
  <si>
    <t xml:space="preserve">ბაღდათის რაიონული წარმომადგენლობა </t>
  </si>
  <si>
    <t xml:space="preserve">სამტრედიის რაიონული წარმომადგენლობა </t>
  </si>
  <si>
    <t xml:space="preserve">ხონის რაიონული წარმომადგენლობა </t>
  </si>
  <si>
    <t xml:space="preserve">ვანის რაიონული წარმომადგენლობა </t>
  </si>
  <si>
    <t xml:space="preserve">საჩხერის რაიონული წარმომადგენლობა </t>
  </si>
  <si>
    <t xml:space="preserve">წყალტუბოს რაიონული წარმომადგენლობა </t>
  </si>
  <si>
    <t>ონის რაიონული წარმომადგენლობა</t>
  </si>
  <si>
    <t>ცაგერის რაიონული წარმომადგენლობა</t>
  </si>
  <si>
    <t>ლენტეხის რაიონული წარმომადგენლობა</t>
  </si>
  <si>
    <t>ლანჩხუთის რაიონული წარმომადგენლობა</t>
  </si>
  <si>
    <t>ჩოხატაურის რაიონული წარმომადგენლობა</t>
  </si>
  <si>
    <t>აბაშის რაიონული წარმომადგენლობა</t>
  </si>
  <si>
    <t>წალენჯიხის რაიონული წარმომადგენლობა</t>
  </si>
  <si>
    <t>სენაკის  რაიონული წარმომადგენლობა</t>
  </si>
  <si>
    <t>ხობის რაიონული წარმომადგენლობა</t>
  </si>
  <si>
    <t>მარტვილის რაიონული წარმომადგენლობა</t>
  </si>
  <si>
    <t>ჩხოროწყუს რაიონული წარმომადგენლობა</t>
  </si>
  <si>
    <t>მესტიის რაიონული წარმომადგენლობა</t>
  </si>
  <si>
    <t>ფოთის საქალაქო წარმომადგენლობა</t>
  </si>
  <si>
    <t>ახმეტის რაიონული წარმომადგენლობა</t>
  </si>
  <si>
    <t>ყვარელის რაიონული წარმომადგენლობა</t>
  </si>
  <si>
    <t>გურჯაანის რაიონული წარმომადგენლობა</t>
  </si>
  <si>
    <t>სიღნაღის რაიონული წარმომადგენლობა</t>
  </si>
  <si>
    <t>დედოფლისწყარის რაიონული წარმომადგენლობა</t>
  </si>
  <si>
    <t>ლაგოდეხის რაიონული წარმომადგენლობა</t>
  </si>
  <si>
    <t>საგარეჯოს რაიონული წარმომადგენლობა</t>
  </si>
  <si>
    <t>ახალქალაქის  რაიონული წარმომადგენლობა</t>
  </si>
  <si>
    <t>ასპინძის  რაიონული წარმომადგენლობა</t>
  </si>
  <si>
    <t>ადიგენის  რაიონული წარმომადგენლობა</t>
  </si>
  <si>
    <t>ბორჯომის რაიონული წარმომადგენლობა</t>
  </si>
  <si>
    <t>ნინოწმინდის  რაიონული წარმომადგენლობა</t>
  </si>
  <si>
    <t>თიანეთის რაიონული წარმომადგენლობა</t>
  </si>
  <si>
    <t>დუშეთის რაიონული წარმომადგენლობა</t>
  </si>
  <si>
    <t>ახალგორის რაიონული წარმომადგენლობა</t>
  </si>
  <si>
    <t>ყაზბეგის რაიონული წარმომადგენლობა</t>
  </si>
  <si>
    <t xml:space="preserve"> ხაშურის რაიონული წარმომადგენლობა</t>
  </si>
  <si>
    <t>ქარელის რაიონული წარმომადგენლობა</t>
  </si>
  <si>
    <t>თიღვის თემის წარმომადგენლობა</t>
  </si>
  <si>
    <t>კასპის რაიონული წარმომადგენლობა</t>
  </si>
  <si>
    <t>ქურთის თემის წარმომადგენლობა</t>
  </si>
  <si>
    <t>დმანისის რაიონული წარმომადგენლობა</t>
  </si>
  <si>
    <t>თეთრიწყაროს რაიონული წარმომადგენლობა</t>
  </si>
  <si>
    <t>წალკის რაიონული წარმომადგენლობა</t>
  </si>
  <si>
    <t>ბოლნისის რაიონული წარმომადგენლობა</t>
  </si>
  <si>
    <t>გარდაბნის რაიონული წარმომადგენლობა</t>
  </si>
  <si>
    <t>მარნეულის რაიონული წარმომადგენლობა</t>
  </si>
  <si>
    <t>ქობულეთის რაიონული წარმომადგენლობა</t>
  </si>
  <si>
    <t>ქედის რაიონული წარმომადგენლობა</t>
  </si>
  <si>
    <t>შუახევის რაიონული წარმომადგენლობა</t>
  </si>
  <si>
    <t>ხულოს რაიონული წარმომადგენლობა</t>
  </si>
  <si>
    <t>ხელვაჩაურის რაიონული წარმომადგენლობა</t>
  </si>
  <si>
    <t>XII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</si>
  <si>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               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</si>
  <si>
    <t>სააგენტოს აპარატი</t>
  </si>
  <si>
    <t>მერი მაღლაფერიძე</t>
  </si>
  <si>
    <t>ლაშა ჯინჯიხაძე</t>
  </si>
  <si>
    <t>ბელა გოგუა</t>
  </si>
  <si>
    <t>ზვიად ჩადუნელი</t>
  </si>
  <si>
    <t>თამარ გაგოშიძე</t>
  </si>
  <si>
    <t>ზაზა ხუხუნაიშვილი</t>
  </si>
  <si>
    <t>დიმიტრი ლომსიანიძე</t>
  </si>
  <si>
    <t>თამარ მგელაძე</t>
  </si>
  <si>
    <t>ვაკანსია</t>
  </si>
  <si>
    <t>ნინო აბრამიშვილი</t>
  </si>
  <si>
    <t>თათია ღრუბელაშვილი</t>
  </si>
  <si>
    <t>ქეთევან სვანიძე</t>
  </si>
  <si>
    <t>ანი მამულაშვილი</t>
  </si>
  <si>
    <t>თამარ ბუზალაძე</t>
  </si>
  <si>
    <t>ბორის სხირტლაძე</t>
  </si>
  <si>
    <t>ირმა ალადაშვილი</t>
  </si>
  <si>
    <t>ნათია ბერიკაშვილი</t>
  </si>
  <si>
    <t>ირაკლი ჭყონია</t>
  </si>
  <si>
    <t>თამარ გოცაძე</t>
  </si>
  <si>
    <t>ქეთევან პაპიძე</t>
  </si>
  <si>
    <t>თამარ თევდორაშვილი</t>
  </si>
  <si>
    <t>გრიგოლ რობაქიძე</t>
  </si>
  <si>
    <t>სოფიო კობახიძე</t>
  </si>
  <si>
    <t>ნანა ჩერქეზიშვილი</t>
  </si>
  <si>
    <t>ეთერ ცხაკაია</t>
  </si>
  <si>
    <t>გიორგი კუპრეიშვილი</t>
  </si>
  <si>
    <t>თეა ხორავა</t>
  </si>
  <si>
    <t>ეთერ ზურებიანი</t>
  </si>
  <si>
    <r>
      <t xml:space="preserve">ნანა მასხარაშვილი მ/შ </t>
    </r>
    <r>
      <rPr>
        <sz val="10"/>
        <color rgb="FFFF0000"/>
        <rFont val="Sylfaen"/>
        <family val="1"/>
        <charset val="204"/>
      </rPr>
      <t>(ნინო მეტივიშვილი დ/შ)</t>
    </r>
  </si>
  <si>
    <t>გიორგი ლაითაძე</t>
  </si>
  <si>
    <t>სანდრო ყუფარაძე</t>
  </si>
  <si>
    <t>ნინო სარაჯიშვილი</t>
  </si>
  <si>
    <t>ნიკოლოზ რეხვიაშვილი</t>
  </si>
  <si>
    <t>დავით ურუშაძე</t>
  </si>
  <si>
    <t>ლაშა როხვაძე</t>
  </si>
  <si>
    <t>ლილიანა ნიშნიანიძე</t>
  </si>
  <si>
    <t>ლიანა ოდიშვილი</t>
  </si>
  <si>
    <t>გენადი სადუნიშვილი</t>
  </si>
  <si>
    <t xml:space="preserve">თამარ სიხარულიძე </t>
  </si>
  <si>
    <t>გოჩა თოდიძე</t>
  </si>
  <si>
    <t>სახელი, გვარი</t>
  </si>
  <si>
    <t>მანანა წიკლაური</t>
  </si>
  <si>
    <t>ეკა ესტაფიშვილი</t>
  </si>
  <si>
    <t>მარიამ უკლება</t>
  </si>
  <si>
    <t>რუსუდან ქსოვრელი</t>
  </si>
  <si>
    <t>ნინო ოკუჯავა</t>
  </si>
  <si>
    <t>ელენე მარტაშვილი</t>
  </si>
  <si>
    <r>
      <t xml:space="preserve">ჟუკა ვაშაკიძე </t>
    </r>
    <r>
      <rPr>
        <sz val="10"/>
        <color rgb="FFFF0000"/>
        <rFont val="Sylfaen"/>
        <family val="1"/>
        <charset val="204"/>
      </rPr>
      <t>(დ/შ)</t>
    </r>
  </si>
  <si>
    <t>ნინო იობაშვილი</t>
  </si>
  <si>
    <t>მარიამ ცხვედიანი</t>
  </si>
  <si>
    <t>გიორგი გზირიშვილი (შრ. ხელშეკრულება)</t>
  </si>
  <si>
    <t>ნინო ბუჩუკური</t>
  </si>
  <si>
    <t>ნინო რეხვიაშვილი</t>
  </si>
  <si>
    <t>მიმაგრებულია ბავშვზე ზრუნვის დეპარტამენტზე</t>
  </si>
  <si>
    <t>ანა მანია</t>
  </si>
  <si>
    <t>ნინო მჭედლიშვილი</t>
  </si>
  <si>
    <t>ნანი მახათაძე</t>
  </si>
  <si>
    <t>ქსენია ნაჭყებია</t>
  </si>
  <si>
    <t>ქეთევან ვაჭარაძე</t>
  </si>
  <si>
    <t>ნათია გულიაშვილი</t>
  </si>
  <si>
    <t>ირინე ლოგუა</t>
  </si>
  <si>
    <t>შორენა მჭედლიშვილი</t>
  </si>
  <si>
    <t>თამარ წიკლაური</t>
  </si>
  <si>
    <t>სოფიო შუღლიაშვილი</t>
  </si>
  <si>
    <t>ნინო ლოგუა</t>
  </si>
  <si>
    <t>ელენე კუკავა</t>
  </si>
  <si>
    <t>გვანცა ღონღაძე</t>
  </si>
  <si>
    <t>ირინე წერეთელი</t>
  </si>
  <si>
    <t>ნანა სიჭინავა</t>
  </si>
  <si>
    <r>
      <t xml:space="preserve">ანა კოპაძე </t>
    </r>
    <r>
      <rPr>
        <sz val="10"/>
        <color rgb="FFFF0000"/>
        <rFont val="Sylfaen"/>
        <family val="1"/>
        <charset val="204"/>
      </rPr>
      <t>(დ/შ)</t>
    </r>
  </si>
  <si>
    <t>ირმა ჩიკვილაძე</t>
  </si>
  <si>
    <t>მარიამ ახვლედიანი</t>
  </si>
  <si>
    <t>თამარ კაჭკაჭიშვილი</t>
  </si>
  <si>
    <t>სალომე ჭონიშვილი</t>
  </si>
  <si>
    <t>ვენერა ციცვიძე</t>
  </si>
  <si>
    <t>ანა სეხნიაშვილი</t>
  </si>
  <si>
    <t>თამარ ღარიბაძე</t>
  </si>
  <si>
    <t>თამაზ კახელი</t>
  </si>
  <si>
    <t>თამუნა რუსიშვილი</t>
  </si>
  <si>
    <t>თეონა აბულაძე</t>
  </si>
  <si>
    <t>თამთა ხარშილაძე</t>
  </si>
  <si>
    <r>
      <t>მარიამ ხმალაძე</t>
    </r>
    <r>
      <rPr>
        <sz val="10"/>
        <color rgb="FFFF0000"/>
        <rFont val="Sylfaen"/>
        <family val="1"/>
        <charset val="204"/>
      </rPr>
      <t xml:space="preserve"> (დ/შ)</t>
    </r>
  </si>
  <si>
    <t>ხატია ნადარეიშვილი</t>
  </si>
  <si>
    <r>
      <t xml:space="preserve">თამარ ჩხარტიშვილი </t>
    </r>
    <r>
      <rPr>
        <sz val="10"/>
        <color rgb="FFFF0000"/>
        <rFont val="Sylfaen"/>
        <family val="1"/>
        <charset val="204"/>
      </rPr>
      <t>(დ/შ)</t>
    </r>
  </si>
  <si>
    <t>სოფიო ბოლოკაძე</t>
  </si>
  <si>
    <t>შორენა გველესიანი</t>
  </si>
  <si>
    <r>
      <t xml:space="preserve">ლალი ღლონტი </t>
    </r>
    <r>
      <rPr>
        <sz val="10"/>
        <color rgb="FFFF0000"/>
        <rFont val="Sylfaen"/>
        <family val="1"/>
        <charset val="204"/>
      </rPr>
      <t>(დ/შ)</t>
    </r>
  </si>
  <si>
    <t>თეა მაღრაძე</t>
  </si>
  <si>
    <t>თამარ მდივანი</t>
  </si>
  <si>
    <t>ნინო ბატიაშვილი</t>
  </si>
  <si>
    <t>მანანა კობახიძე</t>
  </si>
  <si>
    <t>სოფიო ბედოშვილი</t>
  </si>
  <si>
    <t>ხატია ბლიაძე</t>
  </si>
  <si>
    <t>თამარ დავითელაშვილი</t>
  </si>
  <si>
    <t>ლილე ზაალიშვილი</t>
  </si>
  <si>
    <t>თამარ მაისურაძე</t>
  </si>
  <si>
    <t>დიანა ფერაძე</t>
  </si>
  <si>
    <t>ირინა მახარაძე</t>
  </si>
  <si>
    <t>ნაზიბროლა ბარბაქაძე</t>
  </si>
  <si>
    <t>ლელა პარწიკანაშვილი</t>
  </si>
  <si>
    <t>თამარ ბახტაძე</t>
  </si>
  <si>
    <t>სოფიო ძიგრაშვილი</t>
  </si>
  <si>
    <t>ლანა მოწონელიძე</t>
  </si>
  <si>
    <t>დარეჯან ლოსაბერიძე</t>
  </si>
  <si>
    <t>მარინა კუჭავა</t>
  </si>
  <si>
    <t>ბელა გოცირიძე</t>
  </si>
  <si>
    <t>ეკატერინე ბრეგვაძე</t>
  </si>
  <si>
    <t>ეკატერინე თევდორაძე</t>
  </si>
  <si>
    <t>ნათია წივწივაძე</t>
  </si>
  <si>
    <t>ნინო განუგრავა</t>
  </si>
  <si>
    <t>ინგა იმედაძე</t>
  </si>
  <si>
    <t>მარინე ხურციძე</t>
  </si>
  <si>
    <t>ირინა ივანეიშვილი</t>
  </si>
  <si>
    <t>ნაზი ვარდოსანიძე</t>
  </si>
  <si>
    <t>ნათია კიკვაძე</t>
  </si>
  <si>
    <t>ციური ჩუბინიძე</t>
  </si>
  <si>
    <t>თამარ ფინდიშვილი</t>
  </si>
  <si>
    <t>თეა ჩუბინიძე</t>
  </si>
  <si>
    <t>ვენერა გაჩეჩილაძე</t>
  </si>
  <si>
    <r>
      <t xml:space="preserve">ნათია ხაინდრავა </t>
    </r>
    <r>
      <rPr>
        <sz val="10"/>
        <color rgb="FFFF0000"/>
        <rFont val="Sylfaen"/>
        <family val="1"/>
        <charset val="204"/>
      </rPr>
      <t>(დ/შ)</t>
    </r>
  </si>
  <si>
    <r>
      <t xml:space="preserve">ხათუნა ჯიქია </t>
    </r>
    <r>
      <rPr>
        <sz val="10"/>
        <color rgb="FFFF0000"/>
        <rFont val="Sylfaen"/>
        <family val="1"/>
        <charset val="204"/>
      </rPr>
      <t>?</t>
    </r>
  </si>
  <si>
    <r>
      <t xml:space="preserve">თამარ შარმანაშვილი </t>
    </r>
    <r>
      <rPr>
        <sz val="10"/>
        <color rgb="FFFF0000"/>
        <rFont val="Sylfaen"/>
        <family val="1"/>
        <charset val="204"/>
      </rPr>
      <t>?</t>
    </r>
  </si>
  <si>
    <t>თინათინ ფხაკაძე</t>
  </si>
  <si>
    <t>ნინო ბულაშვილი (შრ. ხელშეკრულება)</t>
  </si>
  <si>
    <t>ნანა მესხი</t>
  </si>
  <si>
    <t>საბჭოს მდივანი</t>
  </si>
  <si>
    <t>ელენე ჩხეიძე</t>
  </si>
  <si>
    <t>ლალი კაშია</t>
  </si>
  <si>
    <t>მაგდა ჩხენკელი</t>
  </si>
  <si>
    <t>თინათინ გორდაძე</t>
  </si>
  <si>
    <t>თეონა კირთაძე</t>
  </si>
  <si>
    <t>ლელა მამასახლისი</t>
  </si>
  <si>
    <t>ნანა ღამბაშიძე</t>
  </si>
  <si>
    <t>მარინა კაკაურიძე</t>
  </si>
  <si>
    <t>ირმა ბენიძე</t>
  </si>
  <si>
    <t>მარინე ვანიშვილი</t>
  </si>
  <si>
    <t>მაია ჩხეიძე (შრ. ხელშეკრულება)</t>
  </si>
  <si>
    <t xml:space="preserve">შორენა გაბისიანი </t>
  </si>
  <si>
    <t>თამარ ჯაფარიძე</t>
  </si>
  <si>
    <t>მადონა ჩიკვილაძე</t>
  </si>
  <si>
    <t>ფიქრია გაბისონია უთმელიძე</t>
  </si>
  <si>
    <t>ელზა გოლოძე</t>
  </si>
  <si>
    <t>ეკატერინე ჯაფარიძე</t>
  </si>
  <si>
    <t>მაია გვიშიანი</t>
  </si>
  <si>
    <t>მაია ხაბულიანი</t>
  </si>
  <si>
    <t>მაია ჯაში</t>
  </si>
  <si>
    <t>ნინო სალუქვაძე</t>
  </si>
  <si>
    <t>ლია მოქია</t>
  </si>
  <si>
    <t>შორენა ჯოლოგუა</t>
  </si>
  <si>
    <t>თამარ აბაშმაძე</t>
  </si>
  <si>
    <t>ნინო ჩხარტიშვილი</t>
  </si>
  <si>
    <t>ნესტან თოლორდავა</t>
  </si>
  <si>
    <t>ქეთევან ხუბუტია</t>
  </si>
  <si>
    <t>ნინო ბერულავა</t>
  </si>
  <si>
    <t>ხათუნა ნარმანია</t>
  </si>
  <si>
    <t>სოფიკო მორგოშია</t>
  </si>
  <si>
    <t>ნათია ნიგურიანი</t>
  </si>
  <si>
    <t>ნანა ალფენიძე</t>
  </si>
  <si>
    <t>ნატალია მიქავა</t>
  </si>
  <si>
    <t>ლილიანა ცხონდია</t>
  </si>
  <si>
    <t>ზაზა ჩალიგავა</t>
  </si>
  <si>
    <t>ლია თოლორდავა</t>
  </si>
  <si>
    <t>თეა ჯოლოხავა</t>
  </si>
  <si>
    <t>ეთერ კვარაცხელია</t>
  </si>
  <si>
    <t>ნანა პაჭკორია</t>
  </si>
  <si>
    <t>ნანა ზვედელავა</t>
  </si>
  <si>
    <t>ირმა კილასონია</t>
  </si>
  <si>
    <t>მაკა გულორდავა</t>
  </si>
  <si>
    <t>მაკა ცაავა</t>
  </si>
  <si>
    <t>თინათინ ჩხეტია</t>
  </si>
  <si>
    <t>სოფიო ხუნტუა</t>
  </si>
  <si>
    <t>მარიკა ესართია</t>
  </si>
  <si>
    <t>მაია ხერგიანი</t>
  </si>
  <si>
    <t>ირინა ეფრემიძე</t>
  </si>
  <si>
    <t>გრეტა გოჩოლეიშვილი</t>
  </si>
  <si>
    <t>ლელა მამუკელაშვილი</t>
  </si>
  <si>
    <t>სვეტლანა ლამაზოშვილი</t>
  </si>
  <si>
    <t>ნინო ელიოზიშვილი</t>
  </si>
  <si>
    <t>ნინო ვარდიაშვილი</t>
  </si>
  <si>
    <t>ნათია სოსელია</t>
  </si>
  <si>
    <t>მარიტა ბერუაშვილი</t>
  </si>
  <si>
    <t>ელენე ტორიაშვილი</t>
  </si>
  <si>
    <t>ირმა ჭაბაშვილი</t>
  </si>
  <si>
    <t>ხათუნა კევლიშვილი</t>
  </si>
  <si>
    <t>ნათია ჭიჭიაშვილი</t>
  </si>
  <si>
    <t>მადონა ოხანაშვილი</t>
  </si>
  <si>
    <t>თამარ ჯუგაშვილი</t>
  </si>
  <si>
    <t>ლიკა ბახურაული</t>
  </si>
  <si>
    <t>თეკლა ქისტაშვილი (შრ. ხელშეკრულება)</t>
  </si>
  <si>
    <t>მაკა ინანაშვილი</t>
  </si>
  <si>
    <t>ნინო ჩაფურიშვილი</t>
  </si>
  <si>
    <t>ნატალია მთივლიშვილი</t>
  </si>
  <si>
    <t>ნუნუ ქოროღლიშვილი</t>
  </si>
  <si>
    <t>ზინა ჯიშკარიანი</t>
  </si>
  <si>
    <t>ია მერებაშვილი</t>
  </si>
  <si>
    <t>ქეთევან გონაშვილი</t>
  </si>
  <si>
    <t>ნათია სვიმონიშვილი</t>
  </si>
  <si>
    <t>ქეთევან ფანჩვიძე</t>
  </si>
  <si>
    <t>მაკა ლობჟანიძე</t>
  </si>
  <si>
    <t>ნინო სანიშვილი</t>
  </si>
  <si>
    <t>ელენე არბოლიშვილი</t>
  </si>
  <si>
    <t>მარიამ ჯაფოშვილი</t>
  </si>
  <si>
    <t>თამარ ჯანაშვილი</t>
  </si>
  <si>
    <t>თამარ გოგოლაური</t>
  </si>
  <si>
    <t>ნათია კაპანაძე</t>
  </si>
  <si>
    <t>მანანა ყრუაშვილი</t>
  </si>
  <si>
    <t>თინათინ ლეკიშვილი</t>
  </si>
  <si>
    <t>ინგა მაღრაძე</t>
  </si>
  <si>
    <t>მარგალიტა ფარცახაშვილი</t>
  </si>
  <si>
    <t>ირმა ებრალიძე</t>
  </si>
  <si>
    <t>ლელა ფარცვანია</t>
  </si>
  <si>
    <t>ლალი უნდილაშვილი</t>
  </si>
  <si>
    <t>თამარ ნოზაძე</t>
  </si>
  <si>
    <t>ირინე ლაშაური</t>
  </si>
  <si>
    <t>ნათია ჭავჭავაძე</t>
  </si>
  <si>
    <t>შორენა მაისურაძე</t>
  </si>
  <si>
    <t>ლარისა წიკლაური</t>
  </si>
  <si>
    <t>გულნარა ჯიმშიტაშვილი</t>
  </si>
  <si>
    <t>პეპელა ფეტვიაშვილი</t>
  </si>
  <si>
    <t>ნატო სუნტიძე (შრ. ხელშეკრულება)</t>
  </si>
  <si>
    <t>ლია ხუციშვილი</t>
  </si>
  <si>
    <t>ნინო ბებიაშვილი</t>
  </si>
  <si>
    <t>მგდანა ჯამბრიშვილი</t>
  </si>
  <si>
    <t>ნანა ქაფიანიძე</t>
  </si>
  <si>
    <t>ულიანა პეტროვა</t>
  </si>
  <si>
    <t>თამარ გაბისიანი</t>
  </si>
  <si>
    <t>თეა ახალკაცი ნიჟარაძე</t>
  </si>
  <si>
    <t>ნინო კიკნაძე</t>
  </si>
  <si>
    <t>ქეთევან გეჯაძე</t>
  </si>
  <si>
    <t>ნუკა ჩიფჩიფური</t>
  </si>
  <si>
    <t>მაკა სოხაძე მიქაბერიძე</t>
  </si>
  <si>
    <t>თეა კვაჩიძე</t>
  </si>
  <si>
    <t>თეონა ბრეგვაძე</t>
  </si>
  <si>
    <t>მარინე მარტყოფლიშვილი</t>
  </si>
  <si>
    <t>ქეთევან სამაშვილი</t>
  </si>
  <si>
    <t>ეკა ჩერქეზიშვილი</t>
  </si>
  <si>
    <t>თამთა ნასუაშვილი</t>
  </si>
  <si>
    <t>მაია ქაჯაია</t>
  </si>
  <si>
    <t>მაკა კობრავა</t>
  </si>
  <si>
    <t>ანა გარსევანიშვილი (შრ. ხელშეკრულება)</t>
  </si>
  <si>
    <t>ლია ფილფანი</t>
  </si>
  <si>
    <t>ირმა აფრასიძე</t>
  </si>
  <si>
    <t>სალომე ფილფანი</t>
  </si>
  <si>
    <t>თამარ მელაძე</t>
  </si>
  <si>
    <t>ანა აფციაური</t>
  </si>
  <si>
    <t>თამარ ვეზდენი</t>
  </si>
  <si>
    <t>მარიკა კვიციანი</t>
  </si>
  <si>
    <t>თამარ ბობოხიძე</t>
  </si>
  <si>
    <t>ნატო ბენიძე</t>
  </si>
  <si>
    <t>ცირა არჯევანიძე</t>
  </si>
  <si>
    <t>ვიოლა ფალიანი</t>
  </si>
  <si>
    <t>ქეთევან გვარამაძე</t>
  </si>
  <si>
    <r>
      <t>თეონა სისვაძე</t>
    </r>
    <r>
      <rPr>
        <sz val="10"/>
        <color rgb="FFFF0000"/>
        <rFont val="Sylfaen"/>
        <family val="1"/>
        <charset val="204"/>
      </rPr>
      <t xml:space="preserve"> ?</t>
    </r>
    <r>
      <rPr>
        <sz val="10"/>
        <rFont val="Sylfaen"/>
        <family val="1"/>
      </rPr>
      <t xml:space="preserve"> </t>
    </r>
  </si>
  <si>
    <t>შორენა ჯინჭარაძე</t>
  </si>
  <si>
    <t>ნინო ცეცხლაძე</t>
  </si>
  <si>
    <t>თამარ ქამადაძე</t>
  </si>
  <si>
    <t>ცისანა ჩიკვაიძე</t>
  </si>
  <si>
    <t>მაია აბულაძე</t>
  </si>
  <si>
    <t>მარინე ჭანტურია</t>
  </si>
  <si>
    <t>ნინო ტყეშელაშვილი</t>
  </si>
  <si>
    <t>თამარ ღუნაშვილი</t>
  </si>
  <si>
    <t>შორენა შარაძე</t>
  </si>
  <si>
    <t>პაატა ქათამაძე</t>
  </si>
  <si>
    <t>მზიური აბაშიძე</t>
  </si>
  <si>
    <t>ნანი ბოლქვაძე</t>
  </si>
  <si>
    <t>თამარ მუმლაძე</t>
  </si>
  <si>
    <t>თეა ბოჭორიშვილი</t>
  </si>
  <si>
    <t>თამარ კვიტაიშვილი</t>
  </si>
  <si>
    <t>ცისანა ურუშაძე</t>
  </si>
  <si>
    <t>ნათია მამაგულაშვილი</t>
  </si>
  <si>
    <t>მარინა ზურშვილი</t>
  </si>
  <si>
    <t>ნათია ასანიძე</t>
  </si>
  <si>
    <t>ნათია კევლიშვილი</t>
  </si>
  <si>
    <t>ლენა თამარაძე</t>
  </si>
  <si>
    <r>
      <t xml:space="preserve">თეკლე ლონდარიძე მ/შ </t>
    </r>
    <r>
      <rPr>
        <sz val="10"/>
        <color rgb="FFFF0000"/>
        <rFont val="Sylfaen"/>
        <family val="1"/>
        <charset val="204"/>
      </rPr>
      <t>(იზა ღურწკაია</t>
    </r>
    <r>
      <rPr>
        <sz val="10"/>
        <rFont val="Sylfaen"/>
        <family val="1"/>
      </rPr>
      <t xml:space="preserve"> </t>
    </r>
    <r>
      <rPr>
        <sz val="10"/>
        <color rgb="FFFF0000"/>
        <rFont val="Sylfaen"/>
        <family val="1"/>
        <charset val="204"/>
      </rPr>
      <t>დ/შ)</t>
    </r>
  </si>
  <si>
    <t>ნინო გიგიაძე</t>
  </si>
  <si>
    <r>
      <t xml:space="preserve">მედეა ორაგველიძე </t>
    </r>
    <r>
      <rPr>
        <sz val="10"/>
        <color rgb="FFFF0000"/>
        <rFont val="Sylfaen"/>
        <family val="1"/>
        <charset val="204"/>
      </rPr>
      <t>(დ/შ)</t>
    </r>
  </si>
  <si>
    <t>მალვინა ზაქარაძე</t>
  </si>
  <si>
    <t xml:space="preserve">გვანცა ჭანტურია </t>
  </si>
  <si>
    <r>
      <t>ქეთევან დემეტრაშვილი</t>
    </r>
    <r>
      <rPr>
        <sz val="10"/>
        <color rgb="FFFF0000"/>
        <rFont val="Sylfaen"/>
        <family val="1"/>
        <charset val="204"/>
      </rPr>
      <t xml:space="preserve"> </t>
    </r>
  </si>
  <si>
    <t xml:space="preserve">მარინა ბეჟანიშვილი </t>
  </si>
  <si>
    <t xml:space="preserve">ნინო ნაცვლიშვილი </t>
  </si>
  <si>
    <t xml:space="preserve">სოფიო ახალაძე </t>
  </si>
  <si>
    <t xml:space="preserve">ქეთევან ცხოვრებაძე </t>
  </si>
  <si>
    <t xml:space="preserve">ნათელა ღუღუნიშვილი </t>
  </si>
  <si>
    <t xml:space="preserve">ნათია მიქავა </t>
  </si>
  <si>
    <t xml:space="preserve">ხათუნა მახარაშვილი </t>
  </si>
  <si>
    <t>გვანცა ხუტაშვილი</t>
  </si>
  <si>
    <r>
      <t>თამარ ქარდავა</t>
    </r>
    <r>
      <rPr>
        <sz val="10"/>
        <color rgb="FFFF0000"/>
        <rFont val="Sylfaen"/>
        <family val="1"/>
        <charset val="204"/>
      </rPr>
      <t xml:space="preserve"> ??</t>
    </r>
  </si>
  <si>
    <r>
      <t>თეა კვიწინაშვილი</t>
    </r>
    <r>
      <rPr>
        <sz val="10"/>
        <color rgb="FFFF0000"/>
        <rFont val="Sylfaen"/>
        <family val="1"/>
        <charset val="204"/>
      </rPr>
      <t xml:space="preserve"> (დ/შ) ??</t>
    </r>
  </si>
  <si>
    <r>
      <t xml:space="preserve">მადონა დუდაშვილი </t>
    </r>
    <r>
      <rPr>
        <sz val="10"/>
        <color rgb="FFFF0000"/>
        <rFont val="Sylfaen"/>
        <family val="1"/>
        <charset val="204"/>
      </rPr>
      <t>??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</si>
</sst>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#,##0.0"/>
    <numFmt numFmtId="166" formatCode="mm/dd/yyyy"/>
    <numFmt numFmtId="167" formatCode="0.0"/>
  </numFmts>
  <fonts count="3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Sylfaen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0"/>
      <name val="AcadNusx"/>
    </font>
    <font>
      <sz val="10"/>
      <name val="Arial"/>
      <family val="2"/>
      <charset val="204"/>
    </font>
    <font>
      <sz val="10"/>
      <name val="LitNusx"/>
      <family val="2"/>
    </font>
    <font>
      <b/>
      <sz val="11"/>
      <name val="Sylfae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Sylfaen"/>
      <family val="1"/>
      <charset val="204"/>
    </font>
    <font>
      <b/>
      <sz val="10"/>
      <name val="Arial"/>
      <family val="2"/>
      <charset val="204"/>
    </font>
    <font>
      <sz val="10"/>
      <color rgb="FFFF0000"/>
      <name val="Sylfaen"/>
      <family val="1"/>
      <charset val="204"/>
    </font>
    <font>
      <sz val="9"/>
      <color rgb="FFFF0000"/>
      <name val="LitNusx"/>
      <family val="2"/>
    </font>
    <font>
      <sz val="10"/>
      <color rgb="FFFF0000"/>
      <name val="Sylfaen"/>
      <family val="1"/>
    </font>
    <font>
      <sz val="10"/>
      <color rgb="FFFF0000"/>
      <name val="AcadNusx"/>
    </font>
    <font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" fillId="0" borderId="0"/>
    <xf numFmtId="0" fontId="9" fillId="0" borderId="0"/>
    <xf numFmtId="43" fontId="24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22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49" fontId="22" fillId="5" borderId="1" xfId="3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17" fillId="5" borderId="1" xfId="0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49" fontId="19" fillId="4" borderId="1" xfId="1" applyNumberFormat="1" applyFont="1" applyFill="1" applyBorder="1" applyAlignment="1">
      <alignment horizontal="left" vertical="center" wrapText="1"/>
    </xf>
    <xf numFmtId="49" fontId="19" fillId="5" borderId="1" xfId="1" applyNumberFormat="1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49" fontId="22" fillId="2" borderId="1" xfId="3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3" applyFont="1"/>
    <xf numFmtId="0" fontId="8" fillId="0" borderId="0" xfId="0" applyFont="1" applyAlignment="1">
      <alignment horizontal="right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5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43" fontId="25" fillId="0" borderId="0" xfId="5" applyFont="1"/>
    <xf numFmtId="164" fontId="25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28" fillId="4" borderId="0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" fillId="4" borderId="0" xfId="0" applyFont="1" applyFill="1"/>
    <xf numFmtId="3" fontId="30" fillId="4" borderId="1" xfId="0" applyNumberFormat="1" applyFont="1" applyFill="1" applyBorder="1" applyAlignment="1">
      <alignment horizontal="center" vertical="center"/>
    </xf>
    <xf numFmtId="165" fontId="30" fillId="4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3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2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/>
    </xf>
    <xf numFmtId="49" fontId="33" fillId="0" borderId="1" xfId="1" applyNumberFormat="1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1" fillId="0" borderId="1" xfId="4" applyFont="1" applyFill="1" applyBorder="1" applyAlignment="1">
      <alignment horizontal="left" vertical="center" wrapText="1"/>
    </xf>
    <xf numFmtId="49" fontId="34" fillId="0" borderId="1" xfId="3" applyNumberFormat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3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31" fillId="0" borderId="1" xfId="1" applyNumberFormat="1" applyFont="1" applyFill="1" applyBorder="1" applyAlignment="1">
      <alignment horizontal="left" vertical="center" wrapText="1"/>
    </xf>
    <xf numFmtId="0" fontId="21" fillId="4" borderId="1" xfId="1" applyFont="1" applyFill="1" applyBorder="1" applyAlignment="1">
      <alignment horizontal="left" vertical="center" wrapText="1"/>
    </xf>
    <xf numFmtId="165" fontId="35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left" vertical="center" wrapText="1"/>
    </xf>
    <xf numFmtId="3" fontId="0" fillId="6" borderId="1" xfId="0" applyNumberForma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left" vertical="center" wrapText="1"/>
    </xf>
  </cellXfs>
  <cellStyles count="6">
    <cellStyle name="Bad 2" xfId="2"/>
    <cellStyle name="Comma" xfId="5" builtinId="3"/>
    <cellStyle name="Normal" xfId="0" builtinId="0"/>
    <cellStyle name="Normal 2" xfId="1"/>
    <cellStyle name="Normal 2 2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view="pageBreakPreview" zoomScaleNormal="100" zoomScaleSheetLayoutView="100" workbookViewId="0">
      <selection activeCell="M13" sqref="M13"/>
    </sheetView>
  </sheetViews>
  <sheetFormatPr defaultRowHeight="12.75"/>
  <cols>
    <col min="1" max="1" width="3.85546875" style="65" customWidth="1"/>
    <col min="2" max="2" width="5.85546875" style="65" customWidth="1"/>
    <col min="3" max="3" width="45.42578125" style="65" customWidth="1"/>
    <col min="4" max="4" width="18.85546875" style="65" customWidth="1"/>
    <col min="5" max="5" width="24" style="65" customWidth="1"/>
    <col min="6" max="6" width="23.140625" style="65" bestFit="1" customWidth="1"/>
    <col min="7" max="8" width="9.140625" style="65"/>
    <col min="9" max="9" width="11" style="65" bestFit="1" customWidth="1"/>
    <col min="10" max="10" width="9.140625" style="65"/>
    <col min="11" max="11" width="8.7109375" style="65" customWidth="1"/>
    <col min="12" max="16384" width="9.140625" style="65"/>
  </cols>
  <sheetData>
    <row r="1" spans="1:27" ht="18">
      <c r="F1" s="84" t="s">
        <v>56</v>
      </c>
    </row>
    <row r="3" spans="1:27" ht="44.25" customHeight="1">
      <c r="A3" s="157" t="s">
        <v>70</v>
      </c>
      <c r="B3" s="157"/>
      <c r="C3" s="157"/>
      <c r="D3" s="157"/>
      <c r="E3" s="157"/>
      <c r="F3" s="157"/>
      <c r="G3" s="120"/>
      <c r="H3" s="120"/>
      <c r="M3" s="66"/>
    </row>
    <row r="4" spans="1:27" ht="18">
      <c r="F4" s="84"/>
      <c r="M4" s="66"/>
    </row>
    <row r="5" spans="1:27" ht="15">
      <c r="E5" s="67"/>
      <c r="F5" s="67"/>
      <c r="M5" s="66"/>
    </row>
    <row r="6" spans="1:27" ht="18">
      <c r="B6" s="153"/>
      <c r="C6" s="153"/>
      <c r="D6" s="153"/>
      <c r="E6" s="153"/>
      <c r="F6" s="80"/>
      <c r="G6" s="154"/>
      <c r="H6" s="154"/>
      <c r="I6" s="154"/>
      <c r="J6" s="154"/>
      <c r="K6" s="154"/>
      <c r="L6" s="154"/>
      <c r="M6" s="66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70" customFormat="1" ht="72">
      <c r="B7" s="4" t="s">
        <v>10</v>
      </c>
      <c r="C7" s="4" t="s">
        <v>57</v>
      </c>
      <c r="D7" s="4" t="s">
        <v>58</v>
      </c>
      <c r="E7" s="4" t="s">
        <v>23</v>
      </c>
      <c r="F7" s="4" t="s">
        <v>61</v>
      </c>
      <c r="G7" s="69"/>
      <c r="I7" s="65"/>
      <c r="M7" s="66"/>
    </row>
    <row r="8" spans="1:27" s="70" customFormat="1" ht="18">
      <c r="B8" s="4"/>
      <c r="C8" s="4"/>
      <c r="D8" s="4"/>
      <c r="E8" s="4"/>
      <c r="F8" s="4"/>
      <c r="G8" s="69"/>
      <c r="I8" s="65"/>
      <c r="M8" s="66"/>
    </row>
    <row r="9" spans="1:27" ht="15">
      <c r="B9" s="71">
        <v>1</v>
      </c>
      <c r="C9" s="5" t="s">
        <v>62</v>
      </c>
      <c r="D9" s="71">
        <f>'დანართი 2'!E6</f>
        <v>61</v>
      </c>
      <c r="E9" s="71">
        <f>'დანართი 2'!H6</f>
        <v>104400</v>
      </c>
      <c r="F9" s="71">
        <f>' დანართი 1'!E9*12</f>
        <v>1252800</v>
      </c>
      <c r="G9" s="72"/>
      <c r="M9" s="66"/>
    </row>
    <row r="10" spans="1:27" ht="15">
      <c r="B10" s="71">
        <v>2</v>
      </c>
      <c r="C10" s="5" t="s">
        <v>63</v>
      </c>
      <c r="D10" s="71">
        <f>'დანართი 3'!D5</f>
        <v>310</v>
      </c>
      <c r="E10" s="73">
        <f>'დანართი 3'!G5</f>
        <v>253650</v>
      </c>
      <c r="F10" s="73">
        <f>E10*12</f>
        <v>3043800</v>
      </c>
      <c r="G10" s="72"/>
      <c r="H10" s="72"/>
      <c r="I10" s="74"/>
      <c r="M10" s="66"/>
    </row>
    <row r="11" spans="1:27" ht="30.75" customHeight="1">
      <c r="B11" s="155" t="s">
        <v>59</v>
      </c>
      <c r="C11" s="155"/>
      <c r="D11" s="75">
        <f>D9+D10</f>
        <v>371</v>
      </c>
      <c r="E11" s="75">
        <f>E9+E10</f>
        <v>358050</v>
      </c>
      <c r="F11" s="75">
        <f>F9+F10</f>
        <v>4296600</v>
      </c>
      <c r="M11" s="66"/>
    </row>
    <row r="12" spans="1:27" ht="27" customHeight="1">
      <c r="B12" s="156" t="s">
        <v>60</v>
      </c>
      <c r="C12" s="156"/>
      <c r="D12" s="76"/>
      <c r="E12" s="77"/>
      <c r="F12" s="81"/>
      <c r="H12" s="72"/>
      <c r="I12" s="72"/>
      <c r="J12" s="72"/>
      <c r="L12" s="72"/>
      <c r="M12" s="66"/>
    </row>
    <row r="13" spans="1:27">
      <c r="J13" s="72"/>
      <c r="M13" s="66"/>
    </row>
    <row r="14" spans="1:27">
      <c r="H14" s="72"/>
      <c r="M14" s="66"/>
    </row>
    <row r="15" spans="1:27">
      <c r="M15" s="66"/>
    </row>
    <row r="16" spans="1:27">
      <c r="E16" s="78"/>
      <c r="F16" s="78"/>
      <c r="H16" s="72"/>
      <c r="M16" s="66"/>
    </row>
    <row r="17" spans="5:13">
      <c r="H17" s="72"/>
      <c r="M17" s="66"/>
    </row>
    <row r="18" spans="5:13">
      <c r="E18" s="79"/>
      <c r="F18" s="79"/>
      <c r="M18" s="66"/>
    </row>
    <row r="19" spans="5:13">
      <c r="M19" s="66"/>
    </row>
    <row r="20" spans="5:13">
      <c r="M20" s="66"/>
    </row>
    <row r="21" spans="5:13">
      <c r="M21" s="66"/>
    </row>
  </sheetData>
  <mergeCells count="5">
    <mergeCell ref="B6:E6"/>
    <mergeCell ref="G6:L6"/>
    <mergeCell ref="B11:C11"/>
    <mergeCell ref="B12:C12"/>
    <mergeCell ref="A3:F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90"/>
  <sheetViews>
    <sheetView tabSelected="1" view="pageBreakPreview" topLeftCell="A16" zoomScaleNormal="100" zoomScaleSheetLayoutView="100" workbookViewId="0">
      <selection activeCell="D41" sqref="D41:D43"/>
    </sheetView>
  </sheetViews>
  <sheetFormatPr defaultRowHeight="12"/>
  <cols>
    <col min="1" max="1" width="3.140625" style="1" customWidth="1"/>
    <col min="2" max="2" width="4" style="1" bestFit="1" customWidth="1"/>
    <col min="3" max="3" width="41.7109375" style="1" customWidth="1"/>
    <col min="4" max="4" width="30.5703125" style="1" customWidth="1"/>
    <col min="5" max="5" width="14.7109375" style="1" customWidth="1"/>
    <col min="6" max="6" width="17.28515625" style="1" customWidth="1"/>
    <col min="7" max="7" width="15.7109375" style="1" customWidth="1"/>
    <col min="8" max="8" width="17.5703125" style="1" customWidth="1"/>
    <col min="9" max="9" width="22.28515625" style="1" customWidth="1"/>
    <col min="10" max="10" width="19.85546875" style="1" customWidth="1"/>
    <col min="11" max="16384" width="9.140625" style="1"/>
  </cols>
  <sheetData>
    <row r="3" spans="2:18" ht="18" customHeight="1">
      <c r="J3" s="84" t="s">
        <v>71</v>
      </c>
    </row>
    <row r="4" spans="2:18" ht="53.25" customHeight="1">
      <c r="B4" s="158" t="s">
        <v>73</v>
      </c>
      <c r="C4" s="158"/>
      <c r="D4" s="158"/>
      <c r="E4" s="158"/>
      <c r="F4" s="158"/>
      <c r="G4" s="158"/>
      <c r="H4" s="158"/>
      <c r="I4" s="158"/>
      <c r="J4" s="158"/>
    </row>
    <row r="5" spans="2:18" s="2" customFormat="1" ht="96" customHeight="1">
      <c r="B5" s="4" t="s">
        <v>10</v>
      </c>
      <c r="C5" s="21" t="s">
        <v>21</v>
      </c>
      <c r="D5" s="21"/>
      <c r="E5" s="21" t="s">
        <v>17</v>
      </c>
      <c r="F5" s="21" t="s">
        <v>18</v>
      </c>
      <c r="G5" s="21" t="s">
        <v>22</v>
      </c>
      <c r="H5" s="21" t="s">
        <v>23</v>
      </c>
      <c r="I5" s="21" t="s">
        <v>24</v>
      </c>
      <c r="J5" s="21" t="s">
        <v>20</v>
      </c>
    </row>
    <row r="6" spans="2:18" s="2" customFormat="1" ht="24" customHeight="1">
      <c r="B6" s="4"/>
      <c r="C6" s="21" t="s">
        <v>19</v>
      </c>
      <c r="D6" s="21" t="s">
        <v>193</v>
      </c>
      <c r="E6" s="17">
        <f>E7+E12+E24+E31+E44+E65</f>
        <v>61</v>
      </c>
      <c r="F6" s="4"/>
      <c r="G6" s="4"/>
      <c r="H6" s="18">
        <f>H7+H12+H24+H31+H44+H65</f>
        <v>104400</v>
      </c>
      <c r="I6" s="18">
        <f>I7+I12+I24+I31+I44+I65</f>
        <v>1252800</v>
      </c>
      <c r="J6" s="18">
        <f>I6</f>
        <v>1252800</v>
      </c>
      <c r="P6" s="2">
        <v>104400</v>
      </c>
      <c r="R6" s="90">
        <f>P6-H6</f>
        <v>0</v>
      </c>
    </row>
    <row r="7" spans="2:18" s="2" customFormat="1" ht="22.5" customHeight="1">
      <c r="B7" s="10"/>
      <c r="C7" s="10" t="s">
        <v>3</v>
      </c>
      <c r="D7" s="10"/>
      <c r="E7" s="14">
        <f>E8+E9</f>
        <v>4</v>
      </c>
      <c r="F7" s="10"/>
      <c r="G7" s="10"/>
      <c r="H7" s="14">
        <f>H8+H9</f>
        <v>17400</v>
      </c>
      <c r="I7" s="14">
        <f>I8+I9</f>
        <v>208800</v>
      </c>
      <c r="J7" s="159"/>
    </row>
    <row r="8" spans="2:18" s="3" customFormat="1" ht="15">
      <c r="B8" s="94"/>
      <c r="C8" s="95" t="s">
        <v>13</v>
      </c>
      <c r="D8" s="95" t="s">
        <v>153</v>
      </c>
      <c r="E8" s="12">
        <v>1</v>
      </c>
      <c r="F8" s="12"/>
      <c r="G8" s="13">
        <v>5400</v>
      </c>
      <c r="H8" s="13">
        <f>E8*G8</f>
        <v>5400</v>
      </c>
      <c r="I8" s="13">
        <f>H8*12</f>
        <v>64800</v>
      </c>
      <c r="J8" s="160"/>
      <c r="N8" s="96"/>
    </row>
    <row r="9" spans="2:18" s="3" customFormat="1" ht="15">
      <c r="B9" s="94"/>
      <c r="C9" s="95" t="s">
        <v>14</v>
      </c>
      <c r="D9" s="95" t="s">
        <v>154</v>
      </c>
      <c r="E9" s="12">
        <v>3</v>
      </c>
      <c r="F9" s="12"/>
      <c r="G9" s="13">
        <v>4000</v>
      </c>
      <c r="H9" s="13">
        <f>E9*G9</f>
        <v>12000</v>
      </c>
      <c r="I9" s="13">
        <f>H9*12</f>
        <v>144000</v>
      </c>
      <c r="J9" s="160"/>
    </row>
    <row r="10" spans="2:18" s="3" customFormat="1" ht="15">
      <c r="B10" s="94"/>
      <c r="C10" s="95" t="s">
        <v>14</v>
      </c>
      <c r="D10" s="95" t="s">
        <v>155</v>
      </c>
      <c r="E10" s="12"/>
      <c r="F10" s="12"/>
      <c r="G10" s="13"/>
      <c r="H10" s="13"/>
      <c r="I10" s="13"/>
      <c r="J10" s="160"/>
    </row>
    <row r="11" spans="2:18" s="3" customFormat="1" ht="15">
      <c r="B11" s="94"/>
      <c r="C11" s="95" t="s">
        <v>14</v>
      </c>
      <c r="D11" s="95" t="s">
        <v>156</v>
      </c>
      <c r="E11" s="12"/>
      <c r="F11" s="12"/>
      <c r="G11" s="13"/>
      <c r="H11" s="13"/>
      <c r="I11" s="13"/>
      <c r="J11" s="160"/>
    </row>
    <row r="12" spans="2:18" ht="30">
      <c r="B12" s="10" t="s">
        <v>0</v>
      </c>
      <c r="C12" s="10" t="s">
        <v>68</v>
      </c>
      <c r="D12" s="10"/>
      <c r="E12" s="14">
        <f>E13+E14+E20</f>
        <v>9</v>
      </c>
      <c r="F12" s="14"/>
      <c r="G12" s="10"/>
      <c r="H12" s="14">
        <f>H13+H14+H20</f>
        <v>15300</v>
      </c>
      <c r="I12" s="14">
        <f>I13+I14+I20</f>
        <v>183600</v>
      </c>
      <c r="J12" s="160"/>
    </row>
    <row r="13" spans="2:18" s="3" customFormat="1" ht="15">
      <c r="B13" s="97"/>
      <c r="C13" s="95" t="s">
        <v>4</v>
      </c>
      <c r="D13" s="95" t="s">
        <v>157</v>
      </c>
      <c r="E13" s="12">
        <v>1</v>
      </c>
      <c r="F13" s="99">
        <v>3.6</v>
      </c>
      <c r="G13" s="13">
        <f>F13*1000</f>
        <v>3600</v>
      </c>
      <c r="H13" s="98">
        <f>E13*G13</f>
        <v>3600</v>
      </c>
      <c r="I13" s="98">
        <f>H13*12</f>
        <v>43200</v>
      </c>
      <c r="J13" s="160"/>
    </row>
    <row r="14" spans="2:18" ht="30">
      <c r="B14" s="8"/>
      <c r="C14" s="8" t="s">
        <v>64</v>
      </c>
      <c r="D14" s="8"/>
      <c r="E14" s="91">
        <f>E15+E16+E17+E19</f>
        <v>5</v>
      </c>
      <c r="F14" s="91"/>
      <c r="G14" s="91"/>
      <c r="H14" s="91">
        <f>H15+H16+H17+H19</f>
        <v>7050</v>
      </c>
      <c r="I14" s="91">
        <f>I15+I16+I17+I19</f>
        <v>84600</v>
      </c>
      <c r="J14" s="160"/>
    </row>
    <row r="15" spans="2:18" s="3" customFormat="1" ht="15">
      <c r="B15" s="100"/>
      <c r="C15" s="95" t="s">
        <v>5</v>
      </c>
      <c r="D15" s="95" t="s">
        <v>158</v>
      </c>
      <c r="E15" s="12">
        <v>1</v>
      </c>
      <c r="F15" s="101">
        <v>2.2000000000000002</v>
      </c>
      <c r="G15" s="12">
        <f>F15*1000</f>
        <v>2200</v>
      </c>
      <c r="H15" s="12">
        <f>E15*G15</f>
        <v>2200</v>
      </c>
      <c r="I15" s="12">
        <f>H15*12</f>
        <v>26400</v>
      </c>
      <c r="J15" s="160"/>
    </row>
    <row r="16" spans="2:18" s="3" customFormat="1" ht="15">
      <c r="B16" s="100"/>
      <c r="C16" s="95" t="s">
        <v>8</v>
      </c>
      <c r="D16" s="95" t="s">
        <v>159</v>
      </c>
      <c r="E16" s="12">
        <v>1</v>
      </c>
      <c r="F16" s="101">
        <v>1.3</v>
      </c>
      <c r="G16" s="12">
        <f t="shared" ref="G16:G19" si="0">F16*1000</f>
        <v>1300</v>
      </c>
      <c r="H16" s="12">
        <f t="shared" ref="H16:H19" si="1">E16*G16</f>
        <v>1300</v>
      </c>
      <c r="I16" s="12">
        <f t="shared" ref="I16:I20" si="2">H16*12</f>
        <v>15600</v>
      </c>
      <c r="J16" s="160"/>
    </row>
    <row r="17" spans="2:10" s="3" customFormat="1" ht="15">
      <c r="B17" s="100"/>
      <c r="C17" s="95" t="s">
        <v>6</v>
      </c>
      <c r="D17" s="95" t="s">
        <v>160</v>
      </c>
      <c r="E17" s="12">
        <f>2</f>
        <v>2</v>
      </c>
      <c r="F17" s="101">
        <v>1.2</v>
      </c>
      <c r="G17" s="12">
        <f t="shared" si="0"/>
        <v>1200</v>
      </c>
      <c r="H17" s="12">
        <f t="shared" si="1"/>
        <v>2400</v>
      </c>
      <c r="I17" s="12">
        <f t="shared" si="2"/>
        <v>28800</v>
      </c>
      <c r="J17" s="160"/>
    </row>
    <row r="18" spans="2:10" s="3" customFormat="1" ht="15">
      <c r="B18" s="100"/>
      <c r="C18" s="95" t="s">
        <v>6</v>
      </c>
      <c r="D18" s="118" t="s">
        <v>440</v>
      </c>
      <c r="E18" s="12"/>
      <c r="F18" s="101"/>
      <c r="G18" s="12"/>
      <c r="H18" s="12"/>
      <c r="I18" s="12"/>
      <c r="J18" s="160"/>
    </row>
    <row r="19" spans="2:10" s="3" customFormat="1" ht="15">
      <c r="B19" s="100"/>
      <c r="C19" s="95" t="s">
        <v>6</v>
      </c>
      <c r="D19" s="95" t="s">
        <v>441</v>
      </c>
      <c r="E19" s="12">
        <f>1</f>
        <v>1</v>
      </c>
      <c r="F19" s="127">
        <v>1.1499999999999999</v>
      </c>
      <c r="G19" s="12">
        <f t="shared" si="0"/>
        <v>1150</v>
      </c>
      <c r="H19" s="12">
        <f t="shared" si="1"/>
        <v>1150</v>
      </c>
      <c r="I19" s="12">
        <f t="shared" si="2"/>
        <v>13800</v>
      </c>
      <c r="J19" s="160"/>
    </row>
    <row r="20" spans="2:10" ht="30">
      <c r="B20" s="7"/>
      <c r="C20" s="8" t="s">
        <v>69</v>
      </c>
      <c r="D20" s="8"/>
      <c r="E20" s="86">
        <f>E21+E22+E23</f>
        <v>3</v>
      </c>
      <c r="F20" s="87"/>
      <c r="G20" s="92"/>
      <c r="H20" s="92">
        <f>H21+H22+H23</f>
        <v>4650</v>
      </c>
      <c r="I20" s="92">
        <f t="shared" si="2"/>
        <v>55800</v>
      </c>
      <c r="J20" s="160"/>
    </row>
    <row r="21" spans="2:10" s="3" customFormat="1" ht="15">
      <c r="B21" s="100"/>
      <c r="C21" s="95" t="s">
        <v>5</v>
      </c>
      <c r="D21" s="95" t="s">
        <v>272</v>
      </c>
      <c r="E21" s="12">
        <v>1</v>
      </c>
      <c r="F21" s="101">
        <v>2.2000000000000002</v>
      </c>
      <c r="G21" s="12">
        <f>F21*1000</f>
        <v>2200</v>
      </c>
      <c r="H21" s="12">
        <f>E21*G21</f>
        <v>2200</v>
      </c>
      <c r="I21" s="12">
        <f>H21*12</f>
        <v>26400</v>
      </c>
      <c r="J21" s="160"/>
    </row>
    <row r="22" spans="2:10" s="3" customFormat="1" ht="15">
      <c r="B22" s="100"/>
      <c r="C22" s="95" t="s">
        <v>8</v>
      </c>
      <c r="D22" s="118" t="s">
        <v>442</v>
      </c>
      <c r="E22" s="12">
        <v>1</v>
      </c>
      <c r="F22" s="147">
        <v>1.3</v>
      </c>
      <c r="G22" s="12">
        <f>F22*1000</f>
        <v>1300</v>
      </c>
      <c r="H22" s="12">
        <f>E22*G22</f>
        <v>1300</v>
      </c>
      <c r="I22" s="12">
        <f>H22*12</f>
        <v>15600</v>
      </c>
      <c r="J22" s="160"/>
    </row>
    <row r="23" spans="2:10" s="3" customFormat="1" ht="15">
      <c r="B23" s="100"/>
      <c r="C23" s="95" t="s">
        <v>6</v>
      </c>
      <c r="D23" s="95" t="s">
        <v>274</v>
      </c>
      <c r="E23" s="12">
        <f>2-1</f>
        <v>1</v>
      </c>
      <c r="F23" s="127">
        <v>1.1499999999999999</v>
      </c>
      <c r="G23" s="12">
        <f>F23*1000</f>
        <v>1150</v>
      </c>
      <c r="H23" s="12">
        <f>E23*G23</f>
        <v>1150</v>
      </c>
      <c r="I23" s="12">
        <f>H23*12</f>
        <v>13800</v>
      </c>
      <c r="J23" s="160"/>
    </row>
    <row r="24" spans="2:10" ht="15">
      <c r="B24" s="10" t="s">
        <v>1</v>
      </c>
      <c r="C24" s="10" t="s">
        <v>152</v>
      </c>
      <c r="D24" s="10"/>
      <c r="E24" s="14">
        <f>E25+E26+E27+E28</f>
        <v>6</v>
      </c>
      <c r="F24" s="19"/>
      <c r="G24" s="10"/>
      <c r="H24" s="14">
        <f>H25+H26+H27+H28</f>
        <v>8000</v>
      </c>
      <c r="I24" s="14">
        <f>I25+I26+I27+I28</f>
        <v>96000</v>
      </c>
      <c r="J24" s="160"/>
    </row>
    <row r="25" spans="2:10" s="3" customFormat="1" ht="15">
      <c r="B25" s="100"/>
      <c r="C25" s="95" t="s">
        <v>11</v>
      </c>
      <c r="D25" s="95" t="s">
        <v>162</v>
      </c>
      <c r="E25" s="12">
        <v>1</v>
      </c>
      <c r="F25" s="101">
        <v>2.5</v>
      </c>
      <c r="G25" s="12">
        <f>F25*1000</f>
        <v>2500</v>
      </c>
      <c r="H25" s="12">
        <f>E25*G25</f>
        <v>2500</v>
      </c>
      <c r="I25" s="12">
        <f>H25*12</f>
        <v>30000</v>
      </c>
      <c r="J25" s="160"/>
    </row>
    <row r="26" spans="2:10" s="3" customFormat="1" ht="20.25" customHeight="1">
      <c r="B26" s="100"/>
      <c r="C26" s="95" t="s">
        <v>8</v>
      </c>
      <c r="D26" s="95" t="s">
        <v>163</v>
      </c>
      <c r="E26" s="102">
        <v>1</v>
      </c>
      <c r="F26" s="103">
        <v>1.3</v>
      </c>
      <c r="G26" s="12">
        <f t="shared" ref="G26:G27" si="3">F26*1000</f>
        <v>1300</v>
      </c>
      <c r="H26" s="12">
        <f t="shared" ref="H26:H27" si="4">E26*G26</f>
        <v>1300</v>
      </c>
      <c r="I26" s="12">
        <f t="shared" ref="I26:I27" si="5">H26*12</f>
        <v>15600</v>
      </c>
      <c r="J26" s="160"/>
    </row>
    <row r="27" spans="2:10" s="3" customFormat="1" ht="15">
      <c r="B27" s="100"/>
      <c r="C27" s="95" t="s">
        <v>8</v>
      </c>
      <c r="D27" s="95" t="s">
        <v>164</v>
      </c>
      <c r="E27" s="13">
        <v>1</v>
      </c>
      <c r="F27" s="104">
        <v>1.2</v>
      </c>
      <c r="G27" s="12">
        <f t="shared" si="3"/>
        <v>1200</v>
      </c>
      <c r="H27" s="12">
        <f t="shared" si="4"/>
        <v>1200</v>
      </c>
      <c r="I27" s="12">
        <f t="shared" si="5"/>
        <v>14400</v>
      </c>
      <c r="J27" s="160"/>
    </row>
    <row r="28" spans="2:10" s="3" customFormat="1" ht="15">
      <c r="B28" s="100"/>
      <c r="C28" s="95" t="s">
        <v>15</v>
      </c>
      <c r="D28" s="95" t="s">
        <v>165</v>
      </c>
      <c r="E28" s="13">
        <f>1+2</f>
        <v>3</v>
      </c>
      <c r="F28" s="104">
        <v>1</v>
      </c>
      <c r="G28" s="12">
        <f t="shared" ref="G28" si="6">F28*1000</f>
        <v>1000</v>
      </c>
      <c r="H28" s="12">
        <f t="shared" ref="H28" si="7">E28*G28</f>
        <v>3000</v>
      </c>
      <c r="I28" s="12">
        <f t="shared" ref="I28" si="8">H28*12</f>
        <v>36000</v>
      </c>
      <c r="J28" s="160"/>
    </row>
    <row r="29" spans="2:10" s="3" customFormat="1" ht="15">
      <c r="B29" s="100"/>
      <c r="C29" s="95" t="s">
        <v>15</v>
      </c>
      <c r="D29" s="95" t="s">
        <v>166</v>
      </c>
      <c r="E29" s="13"/>
      <c r="F29" s="104"/>
      <c r="G29" s="12"/>
      <c r="H29" s="12"/>
      <c r="I29" s="12"/>
      <c r="J29" s="160"/>
    </row>
    <row r="30" spans="2:10" s="3" customFormat="1" ht="15">
      <c r="B30" s="100"/>
      <c r="C30" s="95" t="s">
        <v>15</v>
      </c>
      <c r="D30" s="95" t="s">
        <v>167</v>
      </c>
      <c r="E30" s="13"/>
      <c r="F30" s="104"/>
      <c r="G30" s="12"/>
      <c r="H30" s="12"/>
      <c r="I30" s="12"/>
      <c r="J30" s="160"/>
    </row>
    <row r="31" spans="2:10" ht="30">
      <c r="B31" s="10" t="s">
        <v>2</v>
      </c>
      <c r="C31" s="10" t="s">
        <v>74</v>
      </c>
      <c r="D31" s="10"/>
      <c r="E31" s="14">
        <f>E32+E33+E39</f>
        <v>10</v>
      </c>
      <c r="F31" s="19"/>
      <c r="G31" s="10"/>
      <c r="H31" s="14">
        <f>H32+H33+H39</f>
        <v>16200</v>
      </c>
      <c r="I31" s="14">
        <f>I32+I33+I39</f>
        <v>194400</v>
      </c>
      <c r="J31" s="160"/>
    </row>
    <row r="32" spans="2:10" s="3" customFormat="1" ht="15">
      <c r="B32" s="100"/>
      <c r="C32" s="95" t="s">
        <v>4</v>
      </c>
      <c r="D32" s="95" t="s">
        <v>168</v>
      </c>
      <c r="E32" s="12">
        <v>1</v>
      </c>
      <c r="F32" s="101">
        <v>3.3</v>
      </c>
      <c r="G32" s="13">
        <f>F32*1000</f>
        <v>3300</v>
      </c>
      <c r="H32" s="13">
        <f>E32*G32</f>
        <v>3300</v>
      </c>
      <c r="I32" s="13">
        <f>H32*12</f>
        <v>39600</v>
      </c>
      <c r="J32" s="160"/>
    </row>
    <row r="33" spans="2:10" ht="17.25" customHeight="1">
      <c r="B33" s="7"/>
      <c r="C33" s="8" t="s">
        <v>12</v>
      </c>
      <c r="D33" s="8"/>
      <c r="E33" s="6">
        <f>SUM(E34:E36)</f>
        <v>5</v>
      </c>
      <c r="F33" s="20"/>
      <c r="G33" s="12"/>
      <c r="H33" s="15">
        <f>H34+H35+H36</f>
        <v>7100</v>
      </c>
      <c r="I33" s="15">
        <f>I34+I35+I36</f>
        <v>85200</v>
      </c>
      <c r="J33" s="160"/>
    </row>
    <row r="34" spans="2:10" s="106" customFormat="1" ht="15">
      <c r="B34" s="100"/>
      <c r="C34" s="95" t="s">
        <v>5</v>
      </c>
      <c r="D34" s="95" t="s">
        <v>169</v>
      </c>
      <c r="E34" s="107">
        <v>1</v>
      </c>
      <c r="F34" s="101">
        <v>2.2000000000000002</v>
      </c>
      <c r="G34" s="13">
        <f>F34*1000</f>
        <v>2200</v>
      </c>
      <c r="H34" s="12">
        <f>E34*G34</f>
        <v>2200</v>
      </c>
      <c r="I34" s="12">
        <f>H34*12</f>
        <v>26400</v>
      </c>
      <c r="J34" s="160"/>
    </row>
    <row r="35" spans="2:10" s="3" customFormat="1" ht="15">
      <c r="B35" s="100"/>
      <c r="C35" s="95" t="s">
        <v>8</v>
      </c>
      <c r="D35" s="95" t="s">
        <v>170</v>
      </c>
      <c r="E35" s="12">
        <v>1</v>
      </c>
      <c r="F35" s="101">
        <v>1.3</v>
      </c>
      <c r="G35" s="13">
        <f t="shared" ref="G35:G36" si="9">F35*1000</f>
        <v>1300</v>
      </c>
      <c r="H35" s="12">
        <f t="shared" ref="H35:H36" si="10">E35*G35</f>
        <v>1300</v>
      </c>
      <c r="I35" s="12">
        <f t="shared" ref="I35:I39" si="11">H35*12</f>
        <v>15600</v>
      </c>
      <c r="J35" s="160"/>
    </row>
    <row r="36" spans="2:10" s="3" customFormat="1" ht="22.5" customHeight="1">
      <c r="B36" s="100"/>
      <c r="C36" s="95" t="s">
        <v>8</v>
      </c>
      <c r="D36" s="129" t="s">
        <v>161</v>
      </c>
      <c r="E36" s="12">
        <f>2+1</f>
        <v>3</v>
      </c>
      <c r="F36" s="101">
        <v>1.2</v>
      </c>
      <c r="G36" s="13">
        <f t="shared" si="9"/>
        <v>1200</v>
      </c>
      <c r="H36" s="12">
        <f t="shared" si="10"/>
        <v>3600</v>
      </c>
      <c r="I36" s="12">
        <f t="shared" si="11"/>
        <v>43200</v>
      </c>
      <c r="J36" s="160"/>
    </row>
    <row r="37" spans="2:10" s="3" customFormat="1" ht="22.5" customHeight="1">
      <c r="B37" s="100"/>
      <c r="C37" s="95" t="s">
        <v>8</v>
      </c>
      <c r="D37" s="129" t="s">
        <v>161</v>
      </c>
      <c r="E37" s="12"/>
      <c r="F37" s="101"/>
      <c r="G37" s="13"/>
      <c r="H37" s="12"/>
      <c r="I37" s="12"/>
      <c r="J37" s="160"/>
    </row>
    <row r="38" spans="2:10" s="3" customFormat="1" ht="22.5" customHeight="1">
      <c r="B38" s="100"/>
      <c r="C38" s="148" t="s">
        <v>8</v>
      </c>
      <c r="D38" s="149" t="s">
        <v>161</v>
      </c>
      <c r="E38" s="150"/>
      <c r="F38" s="151"/>
      <c r="G38" s="152"/>
      <c r="H38" s="150"/>
      <c r="I38" s="150"/>
      <c r="J38" s="160"/>
    </row>
    <row r="39" spans="2:10" ht="28.5" customHeight="1">
      <c r="B39" s="7"/>
      <c r="C39" s="8" t="s">
        <v>65</v>
      </c>
      <c r="D39" s="8"/>
      <c r="E39" s="8">
        <f>E40+E41+E42</f>
        <v>4</v>
      </c>
      <c r="F39" s="8"/>
      <c r="G39" s="8">
        <f>G40+G41+G42</f>
        <v>4650</v>
      </c>
      <c r="H39" s="91">
        <f>H40+H41+H42</f>
        <v>5800</v>
      </c>
      <c r="I39" s="8">
        <f t="shared" si="11"/>
        <v>69600</v>
      </c>
      <c r="J39" s="160"/>
    </row>
    <row r="40" spans="2:10" s="3" customFormat="1" ht="21.75" customHeight="1">
      <c r="B40" s="100"/>
      <c r="C40" s="95" t="s">
        <v>5</v>
      </c>
      <c r="D40" s="95" t="s">
        <v>273</v>
      </c>
      <c r="E40" s="12">
        <v>1</v>
      </c>
      <c r="F40" s="101">
        <v>2.2000000000000002</v>
      </c>
      <c r="G40" s="13">
        <f>F40*1000</f>
        <v>2200</v>
      </c>
      <c r="H40" s="12">
        <f>E40*G40</f>
        <v>2200</v>
      </c>
      <c r="I40" s="12">
        <f>H40*12</f>
        <v>26400</v>
      </c>
      <c r="J40" s="160"/>
    </row>
    <row r="41" spans="2:10" s="3" customFormat="1" ht="21" customHeight="1">
      <c r="B41" s="100"/>
      <c r="C41" s="95" t="s">
        <v>8</v>
      </c>
      <c r="D41" s="129" t="s">
        <v>161</v>
      </c>
      <c r="E41" s="12">
        <v>1</v>
      </c>
      <c r="F41" s="101">
        <v>1.3</v>
      </c>
      <c r="G41" s="13">
        <f>F41*1000</f>
        <v>1300</v>
      </c>
      <c r="H41" s="12">
        <f>E41*G41</f>
        <v>1300</v>
      </c>
      <c r="I41" s="12">
        <f>H41*12</f>
        <v>15600</v>
      </c>
      <c r="J41" s="160"/>
    </row>
    <row r="42" spans="2:10" s="3" customFormat="1" ht="21" customHeight="1">
      <c r="B42" s="100"/>
      <c r="C42" s="95" t="s">
        <v>6</v>
      </c>
      <c r="D42" s="129" t="s">
        <v>161</v>
      </c>
      <c r="E42" s="12">
        <v>2</v>
      </c>
      <c r="F42" s="127">
        <v>1.1499999999999999</v>
      </c>
      <c r="G42" s="13">
        <f>F42*1000</f>
        <v>1150</v>
      </c>
      <c r="H42" s="12">
        <f>E42*G42</f>
        <v>2300</v>
      </c>
      <c r="I42" s="12">
        <f>H42*12</f>
        <v>27600</v>
      </c>
      <c r="J42" s="160"/>
    </row>
    <row r="43" spans="2:10" s="3" customFormat="1" ht="21" customHeight="1">
      <c r="B43" s="100"/>
      <c r="C43" s="95" t="s">
        <v>6</v>
      </c>
      <c r="D43" s="129" t="s">
        <v>161</v>
      </c>
      <c r="E43" s="12"/>
      <c r="F43" s="127"/>
      <c r="G43" s="13"/>
      <c r="H43" s="12"/>
      <c r="I43" s="12"/>
      <c r="J43" s="160"/>
    </row>
    <row r="44" spans="2:10" s="85" customFormat="1" ht="45">
      <c r="B44" s="10" t="s">
        <v>16</v>
      </c>
      <c r="C44" s="10" t="s">
        <v>75</v>
      </c>
      <c r="D44" s="10"/>
      <c r="E44" s="14">
        <f>E45+E46+E54</f>
        <v>18</v>
      </c>
      <c r="F44" s="10"/>
      <c r="G44" s="10"/>
      <c r="H44" s="14">
        <f>H45+H46+H54</f>
        <v>25200</v>
      </c>
      <c r="I44" s="14">
        <f>I45+I46+I54</f>
        <v>302400</v>
      </c>
      <c r="J44" s="160"/>
    </row>
    <row r="45" spans="2:10" s="3" customFormat="1" ht="15">
      <c r="B45" s="100"/>
      <c r="C45" s="95" t="s">
        <v>4</v>
      </c>
      <c r="D45" s="129" t="s">
        <v>161</v>
      </c>
      <c r="E45" s="12">
        <v>1</v>
      </c>
      <c r="F45" s="101">
        <v>3.3</v>
      </c>
      <c r="G45" s="12">
        <f>F45*1000</f>
        <v>3300</v>
      </c>
      <c r="H45" s="12">
        <f>E45*G45</f>
        <v>3300</v>
      </c>
      <c r="I45" s="12">
        <f>H45*12</f>
        <v>39600</v>
      </c>
      <c r="J45" s="160"/>
    </row>
    <row r="46" spans="2:10" s="85" customFormat="1" ht="30">
      <c r="B46" s="7"/>
      <c r="C46" s="8" t="s">
        <v>76</v>
      </c>
      <c r="D46" s="8"/>
      <c r="E46" s="86">
        <f>E47+E48+E49+E53</f>
        <v>7</v>
      </c>
      <c r="F46" s="87"/>
      <c r="G46" s="86"/>
      <c r="H46" s="86">
        <f>H47+H48+H49+H53</f>
        <v>9100</v>
      </c>
      <c r="I46" s="86">
        <f>I47+I48+I49+I53</f>
        <v>109200</v>
      </c>
      <c r="J46" s="160"/>
    </row>
    <row r="47" spans="2:10" s="3" customFormat="1" ht="15">
      <c r="B47" s="100"/>
      <c r="C47" s="95" t="s">
        <v>5</v>
      </c>
      <c r="D47" s="95" t="s">
        <v>171</v>
      </c>
      <c r="E47" s="12">
        <v>1</v>
      </c>
      <c r="F47" s="101">
        <v>2.2000000000000002</v>
      </c>
      <c r="G47" s="12">
        <f>F47*1000</f>
        <v>2200</v>
      </c>
      <c r="H47" s="12">
        <f>E47*G47</f>
        <v>2200</v>
      </c>
      <c r="I47" s="12">
        <f>H47*12</f>
        <v>26400</v>
      </c>
      <c r="J47" s="160"/>
    </row>
    <row r="48" spans="2:10" s="3" customFormat="1" ht="15">
      <c r="B48" s="100"/>
      <c r="C48" s="95" t="s">
        <v>8</v>
      </c>
      <c r="D48" s="95" t="s">
        <v>172</v>
      </c>
      <c r="E48" s="12">
        <v>1</v>
      </c>
      <c r="F48" s="101">
        <v>1.3</v>
      </c>
      <c r="G48" s="12">
        <f>F48*1000</f>
        <v>1300</v>
      </c>
      <c r="H48" s="12">
        <f>E48*G48</f>
        <v>1300</v>
      </c>
      <c r="I48" s="12">
        <f>H48*12</f>
        <v>15600</v>
      </c>
      <c r="J48" s="160"/>
    </row>
    <row r="49" spans="2:10" s="3" customFormat="1" ht="15">
      <c r="B49" s="100"/>
      <c r="C49" s="95" t="s">
        <v>6</v>
      </c>
      <c r="D49" s="95" t="s">
        <v>173</v>
      </c>
      <c r="E49" s="12">
        <v>4</v>
      </c>
      <c r="F49" s="127">
        <v>1.1499999999999999</v>
      </c>
      <c r="G49" s="12">
        <f>F49*1000</f>
        <v>1150</v>
      </c>
      <c r="H49" s="12">
        <f>E49*G49</f>
        <v>4600</v>
      </c>
      <c r="I49" s="12">
        <f>H49*12</f>
        <v>55200</v>
      </c>
      <c r="J49" s="160"/>
    </row>
    <row r="50" spans="2:10" s="3" customFormat="1" ht="15">
      <c r="B50" s="100"/>
      <c r="C50" s="95" t="s">
        <v>6</v>
      </c>
      <c r="D50" s="95" t="s">
        <v>174</v>
      </c>
      <c r="E50" s="12"/>
      <c r="F50" s="127"/>
      <c r="G50" s="12"/>
      <c r="H50" s="12"/>
      <c r="I50" s="12"/>
      <c r="J50" s="160"/>
    </row>
    <row r="51" spans="2:10" s="3" customFormat="1" ht="15">
      <c r="B51" s="100"/>
      <c r="C51" s="95" t="s">
        <v>6</v>
      </c>
      <c r="D51" s="95" t="s">
        <v>175</v>
      </c>
      <c r="E51" s="12"/>
      <c r="F51" s="127"/>
      <c r="G51" s="12"/>
      <c r="H51" s="12"/>
      <c r="I51" s="12"/>
      <c r="J51" s="160"/>
    </row>
    <row r="52" spans="2:10" s="3" customFormat="1" ht="15">
      <c r="B52" s="100"/>
      <c r="C52" s="95" t="s">
        <v>6</v>
      </c>
      <c r="D52" s="95" t="s">
        <v>176</v>
      </c>
      <c r="E52" s="12"/>
      <c r="F52" s="127"/>
      <c r="G52" s="12"/>
      <c r="H52" s="12"/>
      <c r="I52" s="12"/>
      <c r="J52" s="160"/>
    </row>
    <row r="53" spans="2:10" s="3" customFormat="1" ht="15">
      <c r="B53" s="100"/>
      <c r="C53" s="95" t="s">
        <v>15</v>
      </c>
      <c r="D53" s="129" t="s">
        <v>161</v>
      </c>
      <c r="E53" s="12">
        <v>1</v>
      </c>
      <c r="F53" s="127">
        <v>1</v>
      </c>
      <c r="G53" s="12">
        <f>F53*1000</f>
        <v>1000</v>
      </c>
      <c r="H53" s="12">
        <f>E53*G53</f>
        <v>1000</v>
      </c>
      <c r="I53" s="12">
        <f>H53*12</f>
        <v>12000</v>
      </c>
      <c r="J53" s="160"/>
    </row>
    <row r="54" spans="2:10" s="85" customFormat="1" ht="45">
      <c r="B54" s="7"/>
      <c r="C54" s="8" t="s">
        <v>77</v>
      </c>
      <c r="D54" s="8"/>
      <c r="E54" s="86">
        <f>E55+E56+E57+E62+E64</f>
        <v>10</v>
      </c>
      <c r="F54" s="87"/>
      <c r="G54" s="86"/>
      <c r="H54" s="86">
        <f>H55+H56+H57+H62+H64</f>
        <v>12800</v>
      </c>
      <c r="I54" s="86">
        <f>I55+I56+I57+I62+I64</f>
        <v>153600</v>
      </c>
      <c r="J54" s="160"/>
    </row>
    <row r="55" spans="2:10" s="3" customFormat="1" ht="15">
      <c r="B55" s="100"/>
      <c r="C55" s="95" t="s">
        <v>5</v>
      </c>
      <c r="D55" s="95" t="s">
        <v>177</v>
      </c>
      <c r="E55" s="12">
        <v>1</v>
      </c>
      <c r="F55" s="101">
        <v>2.2000000000000002</v>
      </c>
      <c r="G55" s="12">
        <f>F55*1000</f>
        <v>2200</v>
      </c>
      <c r="H55" s="12">
        <f>E55*G55</f>
        <v>2200</v>
      </c>
      <c r="I55" s="12">
        <f>H55*12</f>
        <v>26400</v>
      </c>
      <c r="J55" s="160"/>
    </row>
    <row r="56" spans="2:10" s="3" customFormat="1" ht="15">
      <c r="B56" s="100"/>
      <c r="C56" s="95" t="s">
        <v>8</v>
      </c>
      <c r="D56" s="95" t="s">
        <v>432</v>
      </c>
      <c r="E56" s="12">
        <v>1</v>
      </c>
      <c r="F56" s="101">
        <v>1.3</v>
      </c>
      <c r="G56" s="12">
        <f>F56*1000</f>
        <v>1300</v>
      </c>
      <c r="H56" s="12">
        <f>E56*G56</f>
        <v>1300</v>
      </c>
      <c r="I56" s="12">
        <f>H56*12</f>
        <v>15600</v>
      </c>
      <c r="J56" s="160"/>
    </row>
    <row r="57" spans="2:10" s="3" customFormat="1" ht="15">
      <c r="B57" s="100"/>
      <c r="C57" s="95" t="s">
        <v>8</v>
      </c>
      <c r="D57" s="95" t="s">
        <v>178</v>
      </c>
      <c r="E57" s="12">
        <f>5</f>
        <v>5</v>
      </c>
      <c r="F57" s="101">
        <v>1.2</v>
      </c>
      <c r="G57" s="12">
        <f>F57*1000</f>
        <v>1200</v>
      </c>
      <c r="H57" s="12">
        <f>E57*G57</f>
        <v>6000</v>
      </c>
      <c r="I57" s="12">
        <f>H57*12</f>
        <v>72000</v>
      </c>
      <c r="J57" s="160"/>
    </row>
    <row r="58" spans="2:10" s="3" customFormat="1" ht="15">
      <c r="B58" s="100"/>
      <c r="C58" s="95" t="s">
        <v>8</v>
      </c>
      <c r="D58" s="95" t="s">
        <v>179</v>
      </c>
      <c r="E58" s="12"/>
      <c r="F58" s="101"/>
      <c r="G58" s="12"/>
      <c r="H58" s="12"/>
      <c r="I58" s="12"/>
      <c r="J58" s="160"/>
    </row>
    <row r="59" spans="2:10" s="3" customFormat="1" ht="15">
      <c r="B59" s="100"/>
      <c r="C59" s="95" t="s">
        <v>8</v>
      </c>
      <c r="D59" s="95" t="s">
        <v>180</v>
      </c>
      <c r="E59" s="12"/>
      <c r="F59" s="101"/>
      <c r="G59" s="12"/>
      <c r="H59" s="12"/>
      <c r="I59" s="12"/>
      <c r="J59" s="160"/>
    </row>
    <row r="60" spans="2:10" s="3" customFormat="1" ht="15">
      <c r="B60" s="100"/>
      <c r="C60" s="95" t="s">
        <v>8</v>
      </c>
      <c r="D60" s="95" t="s">
        <v>431</v>
      </c>
      <c r="E60" s="12"/>
      <c r="F60" s="101"/>
      <c r="G60" s="12"/>
      <c r="H60" s="12"/>
      <c r="I60" s="12"/>
      <c r="J60" s="160"/>
    </row>
    <row r="61" spans="2:10" s="3" customFormat="1" ht="15">
      <c r="B61" s="100"/>
      <c r="C61" s="95" t="s">
        <v>8</v>
      </c>
      <c r="D61" s="129" t="s">
        <v>161</v>
      </c>
      <c r="E61" s="12"/>
      <c r="F61" s="101"/>
      <c r="G61" s="12"/>
      <c r="H61" s="12"/>
      <c r="I61" s="12"/>
      <c r="J61" s="160"/>
    </row>
    <row r="62" spans="2:10" s="3" customFormat="1" ht="30">
      <c r="B62" s="100"/>
      <c r="C62" s="95" t="s">
        <v>6</v>
      </c>
      <c r="D62" s="95" t="s">
        <v>181</v>
      </c>
      <c r="E62" s="12">
        <f>1+1</f>
        <v>2</v>
      </c>
      <c r="F62" s="127">
        <v>1.1499999999999999</v>
      </c>
      <c r="G62" s="12">
        <f>F62*1000</f>
        <v>1150</v>
      </c>
      <c r="H62" s="12">
        <f>E62*G62</f>
        <v>2300</v>
      </c>
      <c r="I62" s="12">
        <f>H62*12</f>
        <v>27600</v>
      </c>
      <c r="J62" s="160"/>
    </row>
    <row r="63" spans="2:10" s="3" customFormat="1" ht="15">
      <c r="B63" s="100"/>
      <c r="C63" s="95" t="s">
        <v>6</v>
      </c>
      <c r="D63" s="129" t="s">
        <v>161</v>
      </c>
      <c r="E63" s="12"/>
      <c r="F63" s="127"/>
      <c r="G63" s="12"/>
      <c r="H63" s="12"/>
      <c r="I63" s="12"/>
      <c r="J63" s="160"/>
    </row>
    <row r="64" spans="2:10" s="3" customFormat="1" ht="15">
      <c r="B64" s="100"/>
      <c r="C64" s="95" t="s">
        <v>15</v>
      </c>
      <c r="D64" s="129" t="s">
        <v>161</v>
      </c>
      <c r="E64" s="12">
        <f>2-1</f>
        <v>1</v>
      </c>
      <c r="F64" s="101">
        <v>1</v>
      </c>
      <c r="G64" s="12">
        <f>F64*1000</f>
        <v>1000</v>
      </c>
      <c r="H64" s="12">
        <f>E64*G64</f>
        <v>1000</v>
      </c>
      <c r="I64" s="12">
        <f>H64*12</f>
        <v>12000</v>
      </c>
      <c r="J64" s="160"/>
    </row>
    <row r="65" spans="2:11" ht="30">
      <c r="B65" s="10" t="s">
        <v>39</v>
      </c>
      <c r="C65" s="10" t="s">
        <v>78</v>
      </c>
      <c r="D65" s="10"/>
      <c r="E65" s="14">
        <f>E66+E67+E72+E78</f>
        <v>14</v>
      </c>
      <c r="F65" s="19"/>
      <c r="G65" s="10"/>
      <c r="H65" s="14">
        <f>H66+H67+H72+H78</f>
        <v>22300</v>
      </c>
      <c r="I65" s="14">
        <f>I66+I67+I72+I78</f>
        <v>267600</v>
      </c>
      <c r="J65" s="160"/>
    </row>
    <row r="66" spans="2:11" s="3" customFormat="1" ht="15">
      <c r="B66" s="100"/>
      <c r="C66" s="95" t="s">
        <v>4</v>
      </c>
      <c r="D66" s="129" t="s">
        <v>161</v>
      </c>
      <c r="E66" s="12">
        <v>1</v>
      </c>
      <c r="F66" s="101">
        <v>3.3</v>
      </c>
      <c r="G66" s="13">
        <f>F66*1000</f>
        <v>3300</v>
      </c>
      <c r="H66" s="13">
        <f>E66*G66</f>
        <v>3300</v>
      </c>
      <c r="I66" s="13">
        <f>H66*12</f>
        <v>39600</v>
      </c>
      <c r="J66" s="160"/>
    </row>
    <row r="67" spans="2:11" ht="15">
      <c r="B67" s="9"/>
      <c r="C67" s="8" t="s">
        <v>7</v>
      </c>
      <c r="D67" s="8"/>
      <c r="E67" s="6">
        <f>SUM(E68:E70)</f>
        <v>4</v>
      </c>
      <c r="F67" s="20"/>
      <c r="G67" s="12"/>
      <c r="H67" s="15">
        <f>H68+H69+H70</f>
        <v>5900</v>
      </c>
      <c r="I67" s="15">
        <f>I68+I69+I70</f>
        <v>70800</v>
      </c>
      <c r="J67" s="160"/>
    </row>
    <row r="68" spans="2:11" s="3" customFormat="1" ht="15">
      <c r="B68" s="100"/>
      <c r="C68" s="95" t="s">
        <v>5</v>
      </c>
      <c r="D68" s="95" t="s">
        <v>182</v>
      </c>
      <c r="E68" s="105">
        <v>1</v>
      </c>
      <c r="F68" s="101">
        <v>2.2000000000000002</v>
      </c>
      <c r="G68" s="12">
        <f>F68*1000</f>
        <v>2200</v>
      </c>
      <c r="H68" s="12">
        <f>E68*G68</f>
        <v>2200</v>
      </c>
      <c r="I68" s="12">
        <f>H68*12</f>
        <v>26400</v>
      </c>
      <c r="J68" s="160"/>
    </row>
    <row r="69" spans="2:11" s="3" customFormat="1" ht="15">
      <c r="B69" s="100"/>
      <c r="C69" s="95" t="s">
        <v>8</v>
      </c>
      <c r="D69" s="95" t="s">
        <v>183</v>
      </c>
      <c r="E69" s="12">
        <v>1</v>
      </c>
      <c r="F69" s="101">
        <v>1.3</v>
      </c>
      <c r="G69" s="12">
        <f t="shared" ref="G69:G70" si="12">F69*1000</f>
        <v>1300</v>
      </c>
      <c r="H69" s="12">
        <f t="shared" ref="H69:H70" si="13">E69*G69</f>
        <v>1300</v>
      </c>
      <c r="I69" s="12">
        <f t="shared" ref="I69:I70" si="14">H69*12</f>
        <v>15600</v>
      </c>
      <c r="J69" s="160"/>
    </row>
    <row r="70" spans="2:11" s="3" customFormat="1" ht="15">
      <c r="B70" s="100"/>
      <c r="C70" s="95" t="s">
        <v>8</v>
      </c>
      <c r="D70" s="95" t="s">
        <v>184</v>
      </c>
      <c r="E70" s="12">
        <v>2</v>
      </c>
      <c r="F70" s="101">
        <v>1.2</v>
      </c>
      <c r="G70" s="12">
        <f t="shared" si="12"/>
        <v>1200</v>
      </c>
      <c r="H70" s="12">
        <f t="shared" si="13"/>
        <v>2400</v>
      </c>
      <c r="I70" s="12">
        <f t="shared" si="14"/>
        <v>28800</v>
      </c>
      <c r="J70" s="160"/>
    </row>
    <row r="71" spans="2:11" s="3" customFormat="1" ht="15">
      <c r="B71" s="100"/>
      <c r="C71" s="95" t="s">
        <v>8</v>
      </c>
      <c r="D71" s="95" t="s">
        <v>185</v>
      </c>
      <c r="E71" s="12"/>
      <c r="F71" s="101"/>
      <c r="G71" s="12"/>
      <c r="H71" s="12"/>
      <c r="I71" s="12"/>
      <c r="J71" s="160"/>
    </row>
    <row r="72" spans="2:11" ht="30">
      <c r="B72" s="9"/>
      <c r="C72" s="8" t="s">
        <v>67</v>
      </c>
      <c r="D72" s="8"/>
      <c r="E72" s="6">
        <f>SUM(E73:E76)</f>
        <v>5</v>
      </c>
      <c r="F72" s="20"/>
      <c r="G72" s="11"/>
      <c r="H72" s="16">
        <f>H73+H74+H75+H76</f>
        <v>7300</v>
      </c>
      <c r="I72" s="16">
        <f>I73+I74+I75+I76</f>
        <v>87600</v>
      </c>
      <c r="J72" s="160"/>
    </row>
    <row r="73" spans="2:11" s="3" customFormat="1" ht="15">
      <c r="B73" s="100"/>
      <c r="C73" s="95" t="s">
        <v>5</v>
      </c>
      <c r="D73" s="95" t="s">
        <v>186</v>
      </c>
      <c r="E73" s="12">
        <v>1</v>
      </c>
      <c r="F73" s="101">
        <v>2.2000000000000002</v>
      </c>
      <c r="G73" s="12">
        <f>F73*1000</f>
        <v>2200</v>
      </c>
      <c r="H73" s="12">
        <f>E73*G73</f>
        <v>2200</v>
      </c>
      <c r="I73" s="12">
        <f>H73*12</f>
        <v>26400</v>
      </c>
      <c r="J73" s="160"/>
    </row>
    <row r="74" spans="2:11" s="3" customFormat="1" ht="15">
      <c r="B74" s="100"/>
      <c r="C74" s="95" t="s">
        <v>9</v>
      </c>
      <c r="D74" s="95" t="s">
        <v>187</v>
      </c>
      <c r="E74" s="12">
        <v>1</v>
      </c>
      <c r="F74" s="101">
        <v>1.5</v>
      </c>
      <c r="G74" s="12">
        <f t="shared" ref="G74:G76" si="15">F74*1000</f>
        <v>1500</v>
      </c>
      <c r="H74" s="12">
        <f t="shared" ref="H74:H76" si="16">E74*G74</f>
        <v>1500</v>
      </c>
      <c r="I74" s="12">
        <f t="shared" ref="I74:I76" si="17">H74*12</f>
        <v>18000</v>
      </c>
      <c r="J74" s="160"/>
    </row>
    <row r="75" spans="2:11" s="3" customFormat="1" ht="15">
      <c r="B75" s="100"/>
      <c r="C75" s="95" t="s">
        <v>8</v>
      </c>
      <c r="D75" s="95" t="s">
        <v>188</v>
      </c>
      <c r="E75" s="12">
        <v>1</v>
      </c>
      <c r="F75" s="101">
        <v>1.3</v>
      </c>
      <c r="G75" s="12">
        <f t="shared" si="15"/>
        <v>1300</v>
      </c>
      <c r="H75" s="12">
        <f t="shared" si="16"/>
        <v>1300</v>
      </c>
      <c r="I75" s="12">
        <f t="shared" si="17"/>
        <v>15600</v>
      </c>
      <c r="J75" s="160"/>
    </row>
    <row r="76" spans="2:11" s="3" customFormat="1" ht="15">
      <c r="B76" s="100"/>
      <c r="C76" s="95" t="s">
        <v>6</v>
      </c>
      <c r="D76" s="95" t="s">
        <v>189</v>
      </c>
      <c r="E76" s="12">
        <f>1+1</f>
        <v>2</v>
      </c>
      <c r="F76" s="127">
        <v>1.1499999999999999</v>
      </c>
      <c r="G76" s="12">
        <f t="shared" si="15"/>
        <v>1150</v>
      </c>
      <c r="H76" s="12">
        <f t="shared" si="16"/>
        <v>2300</v>
      </c>
      <c r="I76" s="12">
        <f t="shared" si="17"/>
        <v>27600</v>
      </c>
      <c r="J76" s="160"/>
    </row>
    <row r="77" spans="2:11" s="3" customFormat="1" ht="15">
      <c r="B77" s="100"/>
      <c r="C77" s="95" t="s">
        <v>6</v>
      </c>
      <c r="D77" s="129" t="s">
        <v>161</v>
      </c>
      <c r="E77" s="12"/>
      <c r="F77" s="127"/>
      <c r="G77" s="12"/>
      <c r="H77" s="12"/>
      <c r="I77" s="12"/>
      <c r="J77" s="160"/>
      <c r="K77" s="130"/>
    </row>
    <row r="78" spans="2:11" ht="30">
      <c r="B78" s="9"/>
      <c r="C78" s="8" t="s">
        <v>66</v>
      </c>
      <c r="D78" s="8"/>
      <c r="E78" s="6">
        <f>SUM(E79:E81)</f>
        <v>4</v>
      </c>
      <c r="F78" s="20"/>
      <c r="G78" s="12"/>
      <c r="H78" s="15">
        <f>H79+H80+H81</f>
        <v>5800</v>
      </c>
      <c r="I78" s="15">
        <f>I79+I80+I81</f>
        <v>69600</v>
      </c>
      <c r="J78" s="160"/>
    </row>
    <row r="79" spans="2:11" s="3" customFormat="1" ht="15">
      <c r="B79" s="100"/>
      <c r="C79" s="95" t="s">
        <v>5</v>
      </c>
      <c r="D79" s="95" t="s">
        <v>190</v>
      </c>
      <c r="E79" s="105">
        <v>1</v>
      </c>
      <c r="F79" s="101">
        <v>2.2000000000000002</v>
      </c>
      <c r="G79" s="12">
        <f>F79*1000</f>
        <v>2200</v>
      </c>
      <c r="H79" s="12">
        <f>E79*G79</f>
        <v>2200</v>
      </c>
      <c r="I79" s="12">
        <f>H79*12</f>
        <v>26400</v>
      </c>
      <c r="J79" s="160"/>
    </row>
    <row r="80" spans="2:11" s="3" customFormat="1" ht="15">
      <c r="B80" s="100"/>
      <c r="C80" s="95" t="s">
        <v>8</v>
      </c>
      <c r="D80" s="95" t="s">
        <v>191</v>
      </c>
      <c r="E80" s="13">
        <v>1</v>
      </c>
      <c r="F80" s="104">
        <v>1.3</v>
      </c>
      <c r="G80" s="12">
        <f t="shared" ref="G80:G81" si="18">F80*1000</f>
        <v>1300</v>
      </c>
      <c r="H80" s="12">
        <f t="shared" ref="H80:H81" si="19">E80*G80</f>
        <v>1300</v>
      </c>
      <c r="I80" s="12">
        <f t="shared" ref="I80:I81" si="20">H80*12</f>
        <v>15600</v>
      </c>
      <c r="J80" s="160"/>
    </row>
    <row r="81" spans="2:10" s="3" customFormat="1" ht="15">
      <c r="B81" s="100"/>
      <c r="C81" s="95" t="s">
        <v>6</v>
      </c>
      <c r="D81" s="95" t="s">
        <v>192</v>
      </c>
      <c r="E81" s="13">
        <f>1+1</f>
        <v>2</v>
      </c>
      <c r="F81" s="128">
        <v>1.1499999999999999</v>
      </c>
      <c r="G81" s="12">
        <f t="shared" si="18"/>
        <v>1150</v>
      </c>
      <c r="H81" s="12">
        <f t="shared" si="19"/>
        <v>2300</v>
      </c>
      <c r="I81" s="12">
        <f t="shared" si="20"/>
        <v>27600</v>
      </c>
      <c r="J81" s="161"/>
    </row>
    <row r="82" spans="2:10" s="3" customFormat="1" ht="15">
      <c r="B82" s="100"/>
      <c r="C82" s="95" t="s">
        <v>6</v>
      </c>
      <c r="D82" s="129" t="s">
        <v>161</v>
      </c>
      <c r="E82" s="13"/>
      <c r="F82" s="128"/>
      <c r="G82" s="12"/>
      <c r="H82" s="12"/>
      <c r="I82" s="12"/>
      <c r="J82" s="136"/>
    </row>
    <row r="83" spans="2:10" s="3" customFormat="1" ht="15">
      <c r="B83" s="131"/>
      <c r="C83" s="132"/>
      <c r="D83" s="132"/>
      <c r="E83" s="133"/>
      <c r="F83" s="134"/>
      <c r="G83" s="135"/>
      <c r="H83" s="135"/>
      <c r="I83" s="135"/>
      <c r="J83" s="136"/>
    </row>
    <row r="88" spans="2:10">
      <c r="H88" s="2"/>
    </row>
    <row r="90" spans="2:10">
      <c r="H90" s="90"/>
    </row>
  </sheetData>
  <autoFilter ref="B7:N81"/>
  <mergeCells count="2">
    <mergeCell ref="B4:J4"/>
    <mergeCell ref="J7:J81"/>
  </mergeCells>
  <phoneticPr fontId="0" type="noConversion"/>
  <pageMargins left="0.4" right="0.4" top="0.18" bottom="0.2" header="0.17" footer="0.14000000000000001"/>
  <pageSetup scale="5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6"/>
  <sheetViews>
    <sheetView view="pageBreakPreview" topLeftCell="A316" zoomScaleNormal="100" zoomScaleSheetLayoutView="100" workbookViewId="0">
      <selection activeCell="L338" sqref="L338"/>
    </sheetView>
  </sheetViews>
  <sheetFormatPr defaultColWidth="10.42578125" defaultRowHeight="15"/>
  <cols>
    <col min="1" max="1" width="5.42578125" style="49" customWidth="1"/>
    <col min="2" max="2" width="52.140625" style="26" customWidth="1"/>
    <col min="3" max="3" width="34.7109375" style="26" customWidth="1"/>
    <col min="4" max="4" width="12.7109375" style="49" customWidth="1"/>
    <col min="5" max="5" width="18.42578125" style="49" customWidth="1"/>
    <col min="6" max="6" width="18.140625" style="49" customWidth="1"/>
    <col min="7" max="7" width="24.140625" style="49" customWidth="1"/>
    <col min="8" max="8" width="18.85546875" style="26" customWidth="1"/>
    <col min="9" max="9" width="17.28515625" style="26" customWidth="1"/>
    <col min="10" max="255" width="10.42578125" style="26"/>
    <col min="256" max="256" width="5.42578125" style="26" customWidth="1"/>
    <col min="257" max="257" width="43" style="26" customWidth="1"/>
    <col min="258" max="258" width="7.85546875" style="26" customWidth="1"/>
    <col min="259" max="259" width="14" style="26" customWidth="1"/>
    <col min="260" max="260" width="14.5703125" style="26" customWidth="1"/>
    <col min="261" max="511" width="10.42578125" style="26"/>
    <col min="512" max="512" width="5.42578125" style="26" customWidth="1"/>
    <col min="513" max="513" width="43" style="26" customWidth="1"/>
    <col min="514" max="514" width="7.85546875" style="26" customWidth="1"/>
    <col min="515" max="515" width="14" style="26" customWidth="1"/>
    <col min="516" max="516" width="14.5703125" style="26" customWidth="1"/>
    <col min="517" max="767" width="10.42578125" style="26"/>
    <col min="768" max="768" width="5.42578125" style="26" customWidth="1"/>
    <col min="769" max="769" width="43" style="26" customWidth="1"/>
    <col min="770" max="770" width="7.85546875" style="26" customWidth="1"/>
    <col min="771" max="771" width="14" style="26" customWidth="1"/>
    <col min="772" max="772" width="14.5703125" style="26" customWidth="1"/>
    <col min="773" max="1023" width="10.42578125" style="26"/>
    <col min="1024" max="1024" width="5.42578125" style="26" customWidth="1"/>
    <col min="1025" max="1025" width="43" style="26" customWidth="1"/>
    <col min="1026" max="1026" width="7.85546875" style="26" customWidth="1"/>
    <col min="1027" max="1027" width="14" style="26" customWidth="1"/>
    <col min="1028" max="1028" width="14.5703125" style="26" customWidth="1"/>
    <col min="1029" max="1279" width="10.42578125" style="26"/>
    <col min="1280" max="1280" width="5.42578125" style="26" customWidth="1"/>
    <col min="1281" max="1281" width="43" style="26" customWidth="1"/>
    <col min="1282" max="1282" width="7.85546875" style="26" customWidth="1"/>
    <col min="1283" max="1283" width="14" style="26" customWidth="1"/>
    <col min="1284" max="1284" width="14.5703125" style="26" customWidth="1"/>
    <col min="1285" max="1535" width="10.42578125" style="26"/>
    <col min="1536" max="1536" width="5.42578125" style="26" customWidth="1"/>
    <col min="1537" max="1537" width="43" style="26" customWidth="1"/>
    <col min="1538" max="1538" width="7.85546875" style="26" customWidth="1"/>
    <col min="1539" max="1539" width="14" style="26" customWidth="1"/>
    <col min="1540" max="1540" width="14.5703125" style="26" customWidth="1"/>
    <col min="1541" max="1791" width="10.42578125" style="26"/>
    <col min="1792" max="1792" width="5.42578125" style="26" customWidth="1"/>
    <col min="1793" max="1793" width="43" style="26" customWidth="1"/>
    <col min="1794" max="1794" width="7.85546875" style="26" customWidth="1"/>
    <col min="1795" max="1795" width="14" style="26" customWidth="1"/>
    <col min="1796" max="1796" width="14.5703125" style="26" customWidth="1"/>
    <col min="1797" max="2047" width="10.42578125" style="26"/>
    <col min="2048" max="2048" width="5.42578125" style="26" customWidth="1"/>
    <col min="2049" max="2049" width="43" style="26" customWidth="1"/>
    <col min="2050" max="2050" width="7.85546875" style="26" customWidth="1"/>
    <col min="2051" max="2051" width="14" style="26" customWidth="1"/>
    <col min="2052" max="2052" width="14.5703125" style="26" customWidth="1"/>
    <col min="2053" max="2303" width="10.42578125" style="26"/>
    <col min="2304" max="2304" width="5.42578125" style="26" customWidth="1"/>
    <col min="2305" max="2305" width="43" style="26" customWidth="1"/>
    <col min="2306" max="2306" width="7.85546875" style="26" customWidth="1"/>
    <col min="2307" max="2307" width="14" style="26" customWidth="1"/>
    <col min="2308" max="2308" width="14.5703125" style="26" customWidth="1"/>
    <col min="2309" max="2559" width="10.42578125" style="26"/>
    <col min="2560" max="2560" width="5.42578125" style="26" customWidth="1"/>
    <col min="2561" max="2561" width="43" style="26" customWidth="1"/>
    <col min="2562" max="2562" width="7.85546875" style="26" customWidth="1"/>
    <col min="2563" max="2563" width="14" style="26" customWidth="1"/>
    <col min="2564" max="2564" width="14.5703125" style="26" customWidth="1"/>
    <col min="2565" max="2815" width="10.42578125" style="26"/>
    <col min="2816" max="2816" width="5.42578125" style="26" customWidth="1"/>
    <col min="2817" max="2817" width="43" style="26" customWidth="1"/>
    <col min="2818" max="2818" width="7.85546875" style="26" customWidth="1"/>
    <col min="2819" max="2819" width="14" style="26" customWidth="1"/>
    <col min="2820" max="2820" width="14.5703125" style="26" customWidth="1"/>
    <col min="2821" max="3071" width="10.42578125" style="26"/>
    <col min="3072" max="3072" width="5.42578125" style="26" customWidth="1"/>
    <col min="3073" max="3073" width="43" style="26" customWidth="1"/>
    <col min="3074" max="3074" width="7.85546875" style="26" customWidth="1"/>
    <col min="3075" max="3075" width="14" style="26" customWidth="1"/>
    <col min="3076" max="3076" width="14.5703125" style="26" customWidth="1"/>
    <col min="3077" max="3327" width="10.42578125" style="26"/>
    <col min="3328" max="3328" width="5.42578125" style="26" customWidth="1"/>
    <col min="3329" max="3329" width="43" style="26" customWidth="1"/>
    <col min="3330" max="3330" width="7.85546875" style="26" customWidth="1"/>
    <col min="3331" max="3331" width="14" style="26" customWidth="1"/>
    <col min="3332" max="3332" width="14.5703125" style="26" customWidth="1"/>
    <col min="3333" max="3583" width="10.42578125" style="26"/>
    <col min="3584" max="3584" width="5.42578125" style="26" customWidth="1"/>
    <col min="3585" max="3585" width="43" style="26" customWidth="1"/>
    <col min="3586" max="3586" width="7.85546875" style="26" customWidth="1"/>
    <col min="3587" max="3587" width="14" style="26" customWidth="1"/>
    <col min="3588" max="3588" width="14.5703125" style="26" customWidth="1"/>
    <col min="3589" max="3839" width="10.42578125" style="26"/>
    <col min="3840" max="3840" width="5.42578125" style="26" customWidth="1"/>
    <col min="3841" max="3841" width="43" style="26" customWidth="1"/>
    <col min="3842" max="3842" width="7.85546875" style="26" customWidth="1"/>
    <col min="3843" max="3843" width="14" style="26" customWidth="1"/>
    <col min="3844" max="3844" width="14.5703125" style="26" customWidth="1"/>
    <col min="3845" max="4095" width="10.42578125" style="26"/>
    <col min="4096" max="4096" width="5.42578125" style="26" customWidth="1"/>
    <col min="4097" max="4097" width="43" style="26" customWidth="1"/>
    <col min="4098" max="4098" width="7.85546875" style="26" customWidth="1"/>
    <col min="4099" max="4099" width="14" style="26" customWidth="1"/>
    <col min="4100" max="4100" width="14.5703125" style="26" customWidth="1"/>
    <col min="4101" max="4351" width="10.42578125" style="26"/>
    <col min="4352" max="4352" width="5.42578125" style="26" customWidth="1"/>
    <col min="4353" max="4353" width="43" style="26" customWidth="1"/>
    <col min="4354" max="4354" width="7.85546875" style="26" customWidth="1"/>
    <col min="4355" max="4355" width="14" style="26" customWidth="1"/>
    <col min="4356" max="4356" width="14.5703125" style="26" customWidth="1"/>
    <col min="4357" max="4607" width="10.42578125" style="26"/>
    <col min="4608" max="4608" width="5.42578125" style="26" customWidth="1"/>
    <col min="4609" max="4609" width="43" style="26" customWidth="1"/>
    <col min="4610" max="4610" width="7.85546875" style="26" customWidth="1"/>
    <col min="4611" max="4611" width="14" style="26" customWidth="1"/>
    <col min="4612" max="4612" width="14.5703125" style="26" customWidth="1"/>
    <col min="4613" max="4863" width="10.42578125" style="26"/>
    <col min="4864" max="4864" width="5.42578125" style="26" customWidth="1"/>
    <col min="4865" max="4865" width="43" style="26" customWidth="1"/>
    <col min="4866" max="4866" width="7.85546875" style="26" customWidth="1"/>
    <col min="4867" max="4867" width="14" style="26" customWidth="1"/>
    <col min="4868" max="4868" width="14.5703125" style="26" customWidth="1"/>
    <col min="4869" max="5119" width="10.42578125" style="26"/>
    <col min="5120" max="5120" width="5.42578125" style="26" customWidth="1"/>
    <col min="5121" max="5121" width="43" style="26" customWidth="1"/>
    <col min="5122" max="5122" width="7.85546875" style="26" customWidth="1"/>
    <col min="5123" max="5123" width="14" style="26" customWidth="1"/>
    <col min="5124" max="5124" width="14.5703125" style="26" customWidth="1"/>
    <col min="5125" max="5375" width="10.42578125" style="26"/>
    <col min="5376" max="5376" width="5.42578125" style="26" customWidth="1"/>
    <col min="5377" max="5377" width="43" style="26" customWidth="1"/>
    <col min="5378" max="5378" width="7.85546875" style="26" customWidth="1"/>
    <col min="5379" max="5379" width="14" style="26" customWidth="1"/>
    <col min="5380" max="5380" width="14.5703125" style="26" customWidth="1"/>
    <col min="5381" max="5631" width="10.42578125" style="26"/>
    <col min="5632" max="5632" width="5.42578125" style="26" customWidth="1"/>
    <col min="5633" max="5633" width="43" style="26" customWidth="1"/>
    <col min="5634" max="5634" width="7.85546875" style="26" customWidth="1"/>
    <col min="5635" max="5635" width="14" style="26" customWidth="1"/>
    <col min="5636" max="5636" width="14.5703125" style="26" customWidth="1"/>
    <col min="5637" max="5887" width="10.42578125" style="26"/>
    <col min="5888" max="5888" width="5.42578125" style="26" customWidth="1"/>
    <col min="5889" max="5889" width="43" style="26" customWidth="1"/>
    <col min="5890" max="5890" width="7.85546875" style="26" customWidth="1"/>
    <col min="5891" max="5891" width="14" style="26" customWidth="1"/>
    <col min="5892" max="5892" width="14.5703125" style="26" customWidth="1"/>
    <col min="5893" max="6143" width="10.42578125" style="26"/>
    <col min="6144" max="6144" width="5.42578125" style="26" customWidth="1"/>
    <col min="6145" max="6145" width="43" style="26" customWidth="1"/>
    <col min="6146" max="6146" width="7.85546875" style="26" customWidth="1"/>
    <col min="6147" max="6147" width="14" style="26" customWidth="1"/>
    <col min="6148" max="6148" width="14.5703125" style="26" customWidth="1"/>
    <col min="6149" max="6399" width="10.42578125" style="26"/>
    <col min="6400" max="6400" width="5.42578125" style="26" customWidth="1"/>
    <col min="6401" max="6401" width="43" style="26" customWidth="1"/>
    <col min="6402" max="6402" width="7.85546875" style="26" customWidth="1"/>
    <col min="6403" max="6403" width="14" style="26" customWidth="1"/>
    <col min="6404" max="6404" width="14.5703125" style="26" customWidth="1"/>
    <col min="6405" max="6655" width="10.42578125" style="26"/>
    <col min="6656" max="6656" width="5.42578125" style="26" customWidth="1"/>
    <col min="6657" max="6657" width="43" style="26" customWidth="1"/>
    <col min="6658" max="6658" width="7.85546875" style="26" customWidth="1"/>
    <col min="6659" max="6659" width="14" style="26" customWidth="1"/>
    <col min="6660" max="6660" width="14.5703125" style="26" customWidth="1"/>
    <col min="6661" max="6911" width="10.42578125" style="26"/>
    <col min="6912" max="6912" width="5.42578125" style="26" customWidth="1"/>
    <col min="6913" max="6913" width="43" style="26" customWidth="1"/>
    <col min="6914" max="6914" width="7.85546875" style="26" customWidth="1"/>
    <col min="6915" max="6915" width="14" style="26" customWidth="1"/>
    <col min="6916" max="6916" width="14.5703125" style="26" customWidth="1"/>
    <col min="6917" max="7167" width="10.42578125" style="26"/>
    <col min="7168" max="7168" width="5.42578125" style="26" customWidth="1"/>
    <col min="7169" max="7169" width="43" style="26" customWidth="1"/>
    <col min="7170" max="7170" width="7.85546875" style="26" customWidth="1"/>
    <col min="7171" max="7171" width="14" style="26" customWidth="1"/>
    <col min="7172" max="7172" width="14.5703125" style="26" customWidth="1"/>
    <col min="7173" max="7423" width="10.42578125" style="26"/>
    <col min="7424" max="7424" width="5.42578125" style="26" customWidth="1"/>
    <col min="7425" max="7425" width="43" style="26" customWidth="1"/>
    <col min="7426" max="7426" width="7.85546875" style="26" customWidth="1"/>
    <col min="7427" max="7427" width="14" style="26" customWidth="1"/>
    <col min="7428" max="7428" width="14.5703125" style="26" customWidth="1"/>
    <col min="7429" max="7679" width="10.42578125" style="26"/>
    <col min="7680" max="7680" width="5.42578125" style="26" customWidth="1"/>
    <col min="7681" max="7681" width="43" style="26" customWidth="1"/>
    <col min="7682" max="7682" width="7.85546875" style="26" customWidth="1"/>
    <col min="7683" max="7683" width="14" style="26" customWidth="1"/>
    <col min="7684" max="7684" width="14.5703125" style="26" customWidth="1"/>
    <col min="7685" max="7935" width="10.42578125" style="26"/>
    <col min="7936" max="7936" width="5.42578125" style="26" customWidth="1"/>
    <col min="7937" max="7937" width="43" style="26" customWidth="1"/>
    <col min="7938" max="7938" width="7.85546875" style="26" customWidth="1"/>
    <col min="7939" max="7939" width="14" style="26" customWidth="1"/>
    <col min="7940" max="7940" width="14.5703125" style="26" customWidth="1"/>
    <col min="7941" max="8191" width="10.42578125" style="26"/>
    <col min="8192" max="8192" width="5.42578125" style="26" customWidth="1"/>
    <col min="8193" max="8193" width="43" style="26" customWidth="1"/>
    <col min="8194" max="8194" width="7.85546875" style="26" customWidth="1"/>
    <col min="8195" max="8195" width="14" style="26" customWidth="1"/>
    <col min="8196" max="8196" width="14.5703125" style="26" customWidth="1"/>
    <col min="8197" max="8447" width="10.42578125" style="26"/>
    <col min="8448" max="8448" width="5.42578125" style="26" customWidth="1"/>
    <col min="8449" max="8449" width="43" style="26" customWidth="1"/>
    <col min="8450" max="8450" width="7.85546875" style="26" customWidth="1"/>
    <col min="8451" max="8451" width="14" style="26" customWidth="1"/>
    <col min="8452" max="8452" width="14.5703125" style="26" customWidth="1"/>
    <col min="8453" max="8703" width="10.42578125" style="26"/>
    <col min="8704" max="8704" width="5.42578125" style="26" customWidth="1"/>
    <col min="8705" max="8705" width="43" style="26" customWidth="1"/>
    <col min="8706" max="8706" width="7.85546875" style="26" customWidth="1"/>
    <col min="8707" max="8707" width="14" style="26" customWidth="1"/>
    <col min="8708" max="8708" width="14.5703125" style="26" customWidth="1"/>
    <col min="8709" max="8959" width="10.42578125" style="26"/>
    <col min="8960" max="8960" width="5.42578125" style="26" customWidth="1"/>
    <col min="8961" max="8961" width="43" style="26" customWidth="1"/>
    <col min="8962" max="8962" width="7.85546875" style="26" customWidth="1"/>
    <col min="8963" max="8963" width="14" style="26" customWidth="1"/>
    <col min="8964" max="8964" width="14.5703125" style="26" customWidth="1"/>
    <col min="8965" max="9215" width="10.42578125" style="26"/>
    <col min="9216" max="9216" width="5.42578125" style="26" customWidth="1"/>
    <col min="9217" max="9217" width="43" style="26" customWidth="1"/>
    <col min="9218" max="9218" width="7.85546875" style="26" customWidth="1"/>
    <col min="9219" max="9219" width="14" style="26" customWidth="1"/>
    <col min="9220" max="9220" width="14.5703125" style="26" customWidth="1"/>
    <col min="9221" max="9471" width="10.42578125" style="26"/>
    <col min="9472" max="9472" width="5.42578125" style="26" customWidth="1"/>
    <col min="9473" max="9473" width="43" style="26" customWidth="1"/>
    <col min="9474" max="9474" width="7.85546875" style="26" customWidth="1"/>
    <col min="9475" max="9475" width="14" style="26" customWidth="1"/>
    <col min="9476" max="9476" width="14.5703125" style="26" customWidth="1"/>
    <col min="9477" max="9727" width="10.42578125" style="26"/>
    <col min="9728" max="9728" width="5.42578125" style="26" customWidth="1"/>
    <col min="9729" max="9729" width="43" style="26" customWidth="1"/>
    <col min="9730" max="9730" width="7.85546875" style="26" customWidth="1"/>
    <col min="9731" max="9731" width="14" style="26" customWidth="1"/>
    <col min="9732" max="9732" width="14.5703125" style="26" customWidth="1"/>
    <col min="9733" max="9983" width="10.42578125" style="26"/>
    <col min="9984" max="9984" width="5.42578125" style="26" customWidth="1"/>
    <col min="9985" max="9985" width="43" style="26" customWidth="1"/>
    <col min="9986" max="9986" width="7.85546875" style="26" customWidth="1"/>
    <col min="9987" max="9987" width="14" style="26" customWidth="1"/>
    <col min="9988" max="9988" width="14.5703125" style="26" customWidth="1"/>
    <col min="9989" max="10239" width="10.42578125" style="26"/>
    <col min="10240" max="10240" width="5.42578125" style="26" customWidth="1"/>
    <col min="10241" max="10241" width="43" style="26" customWidth="1"/>
    <col min="10242" max="10242" width="7.85546875" style="26" customWidth="1"/>
    <col min="10243" max="10243" width="14" style="26" customWidth="1"/>
    <col min="10244" max="10244" width="14.5703125" style="26" customWidth="1"/>
    <col min="10245" max="10495" width="10.42578125" style="26"/>
    <col min="10496" max="10496" width="5.42578125" style="26" customWidth="1"/>
    <col min="10497" max="10497" width="43" style="26" customWidth="1"/>
    <col min="10498" max="10498" width="7.85546875" style="26" customWidth="1"/>
    <col min="10499" max="10499" width="14" style="26" customWidth="1"/>
    <col min="10500" max="10500" width="14.5703125" style="26" customWidth="1"/>
    <col min="10501" max="10751" width="10.42578125" style="26"/>
    <col min="10752" max="10752" width="5.42578125" style="26" customWidth="1"/>
    <col min="10753" max="10753" width="43" style="26" customWidth="1"/>
    <col min="10754" max="10754" width="7.85546875" style="26" customWidth="1"/>
    <col min="10755" max="10755" width="14" style="26" customWidth="1"/>
    <col min="10756" max="10756" width="14.5703125" style="26" customWidth="1"/>
    <col min="10757" max="11007" width="10.42578125" style="26"/>
    <col min="11008" max="11008" width="5.42578125" style="26" customWidth="1"/>
    <col min="11009" max="11009" width="43" style="26" customWidth="1"/>
    <col min="11010" max="11010" width="7.85546875" style="26" customWidth="1"/>
    <col min="11011" max="11011" width="14" style="26" customWidth="1"/>
    <col min="11012" max="11012" width="14.5703125" style="26" customWidth="1"/>
    <col min="11013" max="11263" width="10.42578125" style="26"/>
    <col min="11264" max="11264" width="5.42578125" style="26" customWidth="1"/>
    <col min="11265" max="11265" width="43" style="26" customWidth="1"/>
    <col min="11266" max="11266" width="7.85546875" style="26" customWidth="1"/>
    <col min="11267" max="11267" width="14" style="26" customWidth="1"/>
    <col min="11268" max="11268" width="14.5703125" style="26" customWidth="1"/>
    <col min="11269" max="11519" width="10.42578125" style="26"/>
    <col min="11520" max="11520" width="5.42578125" style="26" customWidth="1"/>
    <col min="11521" max="11521" width="43" style="26" customWidth="1"/>
    <col min="11522" max="11522" width="7.85546875" style="26" customWidth="1"/>
    <col min="11523" max="11523" width="14" style="26" customWidth="1"/>
    <col min="11524" max="11524" width="14.5703125" style="26" customWidth="1"/>
    <col min="11525" max="11775" width="10.42578125" style="26"/>
    <col min="11776" max="11776" width="5.42578125" style="26" customWidth="1"/>
    <col min="11777" max="11777" width="43" style="26" customWidth="1"/>
    <col min="11778" max="11778" width="7.85546875" style="26" customWidth="1"/>
    <col min="11779" max="11779" width="14" style="26" customWidth="1"/>
    <col min="11780" max="11780" width="14.5703125" style="26" customWidth="1"/>
    <col min="11781" max="12031" width="10.42578125" style="26"/>
    <col min="12032" max="12032" width="5.42578125" style="26" customWidth="1"/>
    <col min="12033" max="12033" width="43" style="26" customWidth="1"/>
    <col min="12034" max="12034" width="7.85546875" style="26" customWidth="1"/>
    <col min="12035" max="12035" width="14" style="26" customWidth="1"/>
    <col min="12036" max="12036" width="14.5703125" style="26" customWidth="1"/>
    <col min="12037" max="12287" width="10.42578125" style="26"/>
    <col min="12288" max="12288" width="5.42578125" style="26" customWidth="1"/>
    <col min="12289" max="12289" width="43" style="26" customWidth="1"/>
    <col min="12290" max="12290" width="7.85546875" style="26" customWidth="1"/>
    <col min="12291" max="12291" width="14" style="26" customWidth="1"/>
    <col min="12292" max="12292" width="14.5703125" style="26" customWidth="1"/>
    <col min="12293" max="12543" width="10.42578125" style="26"/>
    <col min="12544" max="12544" width="5.42578125" style="26" customWidth="1"/>
    <col min="12545" max="12545" width="43" style="26" customWidth="1"/>
    <col min="12546" max="12546" width="7.85546875" style="26" customWidth="1"/>
    <col min="12547" max="12547" width="14" style="26" customWidth="1"/>
    <col min="12548" max="12548" width="14.5703125" style="26" customWidth="1"/>
    <col min="12549" max="12799" width="10.42578125" style="26"/>
    <col min="12800" max="12800" width="5.42578125" style="26" customWidth="1"/>
    <col min="12801" max="12801" width="43" style="26" customWidth="1"/>
    <col min="12802" max="12802" width="7.85546875" style="26" customWidth="1"/>
    <col min="12803" max="12803" width="14" style="26" customWidth="1"/>
    <col min="12804" max="12804" width="14.5703125" style="26" customWidth="1"/>
    <col min="12805" max="13055" width="10.42578125" style="26"/>
    <col min="13056" max="13056" width="5.42578125" style="26" customWidth="1"/>
    <col min="13057" max="13057" width="43" style="26" customWidth="1"/>
    <col min="13058" max="13058" width="7.85546875" style="26" customWidth="1"/>
    <col min="13059" max="13059" width="14" style="26" customWidth="1"/>
    <col min="13060" max="13060" width="14.5703125" style="26" customWidth="1"/>
    <col min="13061" max="13311" width="10.42578125" style="26"/>
    <col min="13312" max="13312" width="5.42578125" style="26" customWidth="1"/>
    <col min="13313" max="13313" width="43" style="26" customWidth="1"/>
    <col min="13314" max="13314" width="7.85546875" style="26" customWidth="1"/>
    <col min="13315" max="13315" width="14" style="26" customWidth="1"/>
    <col min="13316" max="13316" width="14.5703125" style="26" customWidth="1"/>
    <col min="13317" max="13567" width="10.42578125" style="26"/>
    <col min="13568" max="13568" width="5.42578125" style="26" customWidth="1"/>
    <col min="13569" max="13569" width="43" style="26" customWidth="1"/>
    <col min="13570" max="13570" width="7.85546875" style="26" customWidth="1"/>
    <col min="13571" max="13571" width="14" style="26" customWidth="1"/>
    <col min="13572" max="13572" width="14.5703125" style="26" customWidth="1"/>
    <col min="13573" max="13823" width="10.42578125" style="26"/>
    <col min="13824" max="13824" width="5.42578125" style="26" customWidth="1"/>
    <col min="13825" max="13825" width="43" style="26" customWidth="1"/>
    <col min="13826" max="13826" width="7.85546875" style="26" customWidth="1"/>
    <col min="13827" max="13827" width="14" style="26" customWidth="1"/>
    <col min="13828" max="13828" width="14.5703125" style="26" customWidth="1"/>
    <col min="13829" max="14079" width="10.42578125" style="26"/>
    <col min="14080" max="14080" width="5.42578125" style="26" customWidth="1"/>
    <col min="14081" max="14081" width="43" style="26" customWidth="1"/>
    <col min="14082" max="14082" width="7.85546875" style="26" customWidth="1"/>
    <col min="14083" max="14083" width="14" style="26" customWidth="1"/>
    <col min="14084" max="14084" width="14.5703125" style="26" customWidth="1"/>
    <col min="14085" max="14335" width="10.42578125" style="26"/>
    <col min="14336" max="14336" width="5.42578125" style="26" customWidth="1"/>
    <col min="14337" max="14337" width="43" style="26" customWidth="1"/>
    <col min="14338" max="14338" width="7.85546875" style="26" customWidth="1"/>
    <col min="14339" max="14339" width="14" style="26" customWidth="1"/>
    <col min="14340" max="14340" width="14.5703125" style="26" customWidth="1"/>
    <col min="14341" max="14591" width="10.42578125" style="26"/>
    <col min="14592" max="14592" width="5.42578125" style="26" customWidth="1"/>
    <col min="14593" max="14593" width="43" style="26" customWidth="1"/>
    <col min="14594" max="14594" width="7.85546875" style="26" customWidth="1"/>
    <col min="14595" max="14595" width="14" style="26" customWidth="1"/>
    <col min="14596" max="14596" width="14.5703125" style="26" customWidth="1"/>
    <col min="14597" max="14847" width="10.42578125" style="26"/>
    <col min="14848" max="14848" width="5.42578125" style="26" customWidth="1"/>
    <col min="14849" max="14849" width="43" style="26" customWidth="1"/>
    <col min="14850" max="14850" width="7.85546875" style="26" customWidth="1"/>
    <col min="14851" max="14851" width="14" style="26" customWidth="1"/>
    <col min="14852" max="14852" width="14.5703125" style="26" customWidth="1"/>
    <col min="14853" max="15103" width="10.42578125" style="26"/>
    <col min="15104" max="15104" width="5.42578125" style="26" customWidth="1"/>
    <col min="15105" max="15105" width="43" style="26" customWidth="1"/>
    <col min="15106" max="15106" width="7.85546875" style="26" customWidth="1"/>
    <col min="15107" max="15107" width="14" style="26" customWidth="1"/>
    <col min="15108" max="15108" width="14.5703125" style="26" customWidth="1"/>
    <col min="15109" max="15359" width="10.42578125" style="26"/>
    <col min="15360" max="15360" width="5.42578125" style="26" customWidth="1"/>
    <col min="15361" max="15361" width="43" style="26" customWidth="1"/>
    <col min="15362" max="15362" width="7.85546875" style="26" customWidth="1"/>
    <col min="15363" max="15363" width="14" style="26" customWidth="1"/>
    <col min="15364" max="15364" width="14.5703125" style="26" customWidth="1"/>
    <col min="15365" max="15615" width="10.42578125" style="26"/>
    <col min="15616" max="15616" width="5.42578125" style="26" customWidth="1"/>
    <col min="15617" max="15617" width="43" style="26" customWidth="1"/>
    <col min="15618" max="15618" width="7.85546875" style="26" customWidth="1"/>
    <col min="15619" max="15619" width="14" style="26" customWidth="1"/>
    <col min="15620" max="15620" width="14.5703125" style="26" customWidth="1"/>
    <col min="15621" max="15871" width="10.42578125" style="26"/>
    <col min="15872" max="15872" width="5.42578125" style="26" customWidth="1"/>
    <col min="15873" max="15873" width="43" style="26" customWidth="1"/>
    <col min="15874" max="15874" width="7.85546875" style="26" customWidth="1"/>
    <col min="15875" max="15875" width="14" style="26" customWidth="1"/>
    <col min="15876" max="15876" width="14.5703125" style="26" customWidth="1"/>
    <col min="15877" max="16127" width="10.42578125" style="26"/>
    <col min="16128" max="16128" width="5.42578125" style="26" customWidth="1"/>
    <col min="16129" max="16129" width="43" style="26" customWidth="1"/>
    <col min="16130" max="16130" width="7.85546875" style="26" customWidth="1"/>
    <col min="16131" max="16131" width="14" style="26" customWidth="1"/>
    <col min="16132" max="16132" width="14.5703125" style="26" customWidth="1"/>
    <col min="16133" max="16384" width="10.42578125" style="26"/>
  </cols>
  <sheetData>
    <row r="2" spans="1:12" ht="18">
      <c r="I2" s="84" t="s">
        <v>72</v>
      </c>
    </row>
    <row r="3" spans="1:12" s="22" customFormat="1" ht="57.75" customHeight="1">
      <c r="A3" s="158" t="s">
        <v>151</v>
      </c>
      <c r="B3" s="158"/>
      <c r="C3" s="158"/>
      <c r="D3" s="158"/>
      <c r="E3" s="158"/>
      <c r="F3" s="158"/>
      <c r="G3" s="158"/>
      <c r="H3" s="158"/>
      <c r="I3" s="158"/>
    </row>
    <row r="4" spans="1:12" s="23" customFormat="1" ht="96" customHeight="1">
      <c r="A4" s="119" t="s">
        <v>25</v>
      </c>
      <c r="B4" s="21" t="s">
        <v>55</v>
      </c>
      <c r="C4" s="21"/>
      <c r="D4" s="21" t="s">
        <v>26</v>
      </c>
      <c r="E4" s="21" t="s">
        <v>18</v>
      </c>
      <c r="F4" s="21" t="s">
        <v>53</v>
      </c>
      <c r="G4" s="21" t="s">
        <v>54</v>
      </c>
      <c r="H4" s="21" t="s">
        <v>24</v>
      </c>
      <c r="I4" s="21" t="s">
        <v>20</v>
      </c>
    </row>
    <row r="5" spans="1:12" s="23" customFormat="1" ht="39.75" customHeight="1">
      <c r="A5" s="52"/>
      <c r="B5" s="53" t="s">
        <v>19</v>
      </c>
      <c r="C5" s="53" t="s">
        <v>193</v>
      </c>
      <c r="D5" s="53">
        <f>D6+D95+D151+D165+D180+D215+D259+D282+D305+D332+D371+D403</f>
        <v>310</v>
      </c>
      <c r="E5" s="53"/>
      <c r="F5" s="53"/>
      <c r="G5" s="53">
        <f>G6+G95+G151+G165+G180+G215+G259+G282+G305+G332+G371+G403</f>
        <v>253650</v>
      </c>
      <c r="H5" s="54">
        <f>H6+H95+H151+H165+H180+H215+H259+H282+H305+H332+H371+H403</f>
        <v>3043800</v>
      </c>
      <c r="I5" s="54">
        <f>H5</f>
        <v>3043800</v>
      </c>
      <c r="L5" s="93"/>
    </row>
    <row r="6" spans="1:12" s="25" customFormat="1" ht="55.5" customHeight="1">
      <c r="A6" s="24" t="s">
        <v>0</v>
      </c>
      <c r="B6" s="24" t="s">
        <v>27</v>
      </c>
      <c r="C6" s="24"/>
      <c r="D6" s="24">
        <f>D7+D23+D46+D70+D82</f>
        <v>83</v>
      </c>
      <c r="E6" s="24"/>
      <c r="F6" s="24"/>
      <c r="G6" s="24">
        <f>G7+G23+G46+G70+G82</f>
        <v>70900</v>
      </c>
      <c r="H6" s="64">
        <f>H7+H23+H46+H70+H82</f>
        <v>850800</v>
      </c>
      <c r="I6" s="162"/>
    </row>
    <row r="7" spans="1:12" ht="18" customHeight="1">
      <c r="A7" s="121"/>
      <c r="B7" s="55" t="s">
        <v>89</v>
      </c>
      <c r="C7" s="55"/>
      <c r="D7" s="56">
        <f>D8+D9+D10+D22</f>
        <v>15</v>
      </c>
      <c r="E7" s="56"/>
      <c r="F7" s="57"/>
      <c r="G7" s="56">
        <f>G8+G9+G10+G22</f>
        <v>12850</v>
      </c>
      <c r="H7" s="83">
        <f>H8+H9+H10+H22</f>
        <v>154200</v>
      </c>
      <c r="I7" s="162"/>
    </row>
    <row r="8" spans="1:12" ht="18" customHeight="1">
      <c r="A8" s="122"/>
      <c r="B8" s="108" t="s">
        <v>28</v>
      </c>
      <c r="C8" s="108" t="s">
        <v>194</v>
      </c>
      <c r="D8" s="109">
        <v>1</v>
      </c>
      <c r="E8" s="110">
        <v>1.1499999999999999</v>
      </c>
      <c r="F8" s="32">
        <f>E8*1000</f>
        <v>1150</v>
      </c>
      <c r="G8" s="32">
        <f>D8*F8</f>
        <v>1150</v>
      </c>
      <c r="H8" s="111">
        <f>G8*12</f>
        <v>13800</v>
      </c>
      <c r="I8" s="162"/>
    </row>
    <row r="9" spans="1:12">
      <c r="A9" s="111"/>
      <c r="B9" s="30" t="s">
        <v>29</v>
      </c>
      <c r="C9" s="30" t="s">
        <v>195</v>
      </c>
      <c r="D9" s="32">
        <v>1</v>
      </c>
      <c r="E9" s="88">
        <v>1</v>
      </c>
      <c r="F9" s="32">
        <f>E9*1000</f>
        <v>1000</v>
      </c>
      <c r="G9" s="35">
        <f>D9*F9</f>
        <v>1000</v>
      </c>
      <c r="H9" s="111">
        <f t="shared" ref="H9:H148" si="0">G9*12</f>
        <v>12000</v>
      </c>
      <c r="I9" s="162"/>
    </row>
    <row r="10" spans="1:12">
      <c r="A10" s="111"/>
      <c r="B10" s="30" t="s">
        <v>30</v>
      </c>
      <c r="C10" s="30" t="s">
        <v>196</v>
      </c>
      <c r="D10" s="32">
        <v>12</v>
      </c>
      <c r="E10" s="32">
        <v>0.85</v>
      </c>
      <c r="F10" s="32">
        <f t="shared" ref="F10" si="1">E10*1000</f>
        <v>850</v>
      </c>
      <c r="G10" s="35">
        <f>D10*F10</f>
        <v>10200</v>
      </c>
      <c r="H10" s="111">
        <f t="shared" si="0"/>
        <v>122400</v>
      </c>
      <c r="I10" s="162"/>
    </row>
    <row r="11" spans="1:12">
      <c r="A11" s="111"/>
      <c r="B11" s="30" t="s">
        <v>30</v>
      </c>
      <c r="C11" s="138" t="s">
        <v>161</v>
      </c>
      <c r="D11" s="32"/>
      <c r="E11" s="32"/>
      <c r="F11" s="32"/>
      <c r="G11" s="35"/>
      <c r="H11" s="111"/>
      <c r="I11" s="162"/>
    </row>
    <row r="12" spans="1:12">
      <c r="A12" s="111"/>
      <c r="B12" s="30" t="s">
        <v>30</v>
      </c>
      <c r="C12" s="30" t="s">
        <v>197</v>
      </c>
      <c r="D12" s="32"/>
      <c r="E12" s="32"/>
      <c r="F12" s="32"/>
      <c r="G12" s="35"/>
      <c r="H12" s="111"/>
      <c r="I12" s="162"/>
    </row>
    <row r="13" spans="1:12">
      <c r="A13" s="111"/>
      <c r="B13" s="30" t="s">
        <v>30</v>
      </c>
      <c r="C13" s="30" t="s">
        <v>198</v>
      </c>
      <c r="D13" s="32"/>
      <c r="E13" s="32"/>
      <c r="F13" s="32"/>
      <c r="G13" s="35"/>
      <c r="H13" s="111"/>
      <c r="I13" s="162"/>
    </row>
    <row r="14" spans="1:12">
      <c r="A14" s="111"/>
      <c r="B14" s="30" t="s">
        <v>30</v>
      </c>
      <c r="C14" s="30" t="s">
        <v>433</v>
      </c>
      <c r="D14" s="32"/>
      <c r="E14" s="32"/>
      <c r="F14" s="32"/>
      <c r="G14" s="35"/>
      <c r="H14" s="111"/>
      <c r="I14" s="162"/>
    </row>
    <row r="15" spans="1:12">
      <c r="A15" s="111"/>
      <c r="B15" s="30" t="s">
        <v>30</v>
      </c>
      <c r="C15" s="138" t="s">
        <v>161</v>
      </c>
      <c r="D15" s="32"/>
      <c r="E15" s="32"/>
      <c r="F15" s="32"/>
      <c r="G15" s="35"/>
      <c r="H15" s="111"/>
      <c r="I15" s="162"/>
    </row>
    <row r="16" spans="1:12">
      <c r="A16" s="111"/>
      <c r="B16" s="30" t="s">
        <v>30</v>
      </c>
      <c r="C16" s="145" t="s">
        <v>161</v>
      </c>
      <c r="D16" s="32"/>
      <c r="E16" s="32"/>
      <c r="F16" s="32"/>
      <c r="G16" s="35"/>
      <c r="H16" s="111"/>
      <c r="I16" s="162"/>
    </row>
    <row r="17" spans="1:10">
      <c r="A17" s="111"/>
      <c r="B17" s="30" t="s">
        <v>30</v>
      </c>
      <c r="C17" s="30" t="s">
        <v>199</v>
      </c>
      <c r="D17" s="32"/>
      <c r="E17" s="32"/>
      <c r="F17" s="32"/>
      <c r="G17" s="35"/>
      <c r="H17" s="111"/>
      <c r="I17" s="162"/>
    </row>
    <row r="18" spans="1:10">
      <c r="A18" s="111"/>
      <c r="B18" s="30" t="s">
        <v>30</v>
      </c>
      <c r="C18" s="138" t="s">
        <v>161</v>
      </c>
      <c r="D18" s="32"/>
      <c r="E18" s="32"/>
      <c r="F18" s="32"/>
      <c r="G18" s="35"/>
      <c r="H18" s="111"/>
      <c r="I18" s="162"/>
    </row>
    <row r="19" spans="1:10">
      <c r="A19" s="111"/>
      <c r="B19" s="30" t="s">
        <v>30</v>
      </c>
      <c r="C19" s="30" t="s">
        <v>200</v>
      </c>
      <c r="D19" s="32"/>
      <c r="E19" s="32"/>
      <c r="F19" s="32"/>
      <c r="G19" s="35"/>
      <c r="H19" s="111"/>
      <c r="I19" s="162"/>
    </row>
    <row r="20" spans="1:10">
      <c r="A20" s="111"/>
      <c r="B20" s="30" t="s">
        <v>30</v>
      </c>
      <c r="C20" s="30" t="s">
        <v>201</v>
      </c>
      <c r="D20" s="32"/>
      <c r="E20" s="32"/>
      <c r="F20" s="32"/>
      <c r="G20" s="35"/>
      <c r="H20" s="111"/>
      <c r="I20" s="162"/>
    </row>
    <row r="21" spans="1:10">
      <c r="A21" s="111"/>
      <c r="B21" s="30" t="s">
        <v>30</v>
      </c>
      <c r="C21" s="30" t="s">
        <v>202</v>
      </c>
      <c r="D21" s="32"/>
      <c r="E21" s="32"/>
      <c r="F21" s="32"/>
      <c r="G21" s="35"/>
      <c r="H21" s="111"/>
      <c r="I21" s="162"/>
      <c r="J21" s="137" t="s">
        <v>203</v>
      </c>
    </row>
    <row r="22" spans="1:10">
      <c r="A22" s="111"/>
      <c r="B22" s="30" t="s">
        <v>15</v>
      </c>
      <c r="C22" s="138" t="s">
        <v>161</v>
      </c>
      <c r="D22" s="32">
        <v>1</v>
      </c>
      <c r="E22" s="32">
        <v>0.5</v>
      </c>
      <c r="F22" s="32">
        <f t="shared" ref="F22" si="2">E22*1000</f>
        <v>500</v>
      </c>
      <c r="G22" s="35">
        <f>D22*F22</f>
        <v>500</v>
      </c>
      <c r="H22" s="111">
        <f t="shared" ref="H22" si="3">G22*12</f>
        <v>6000</v>
      </c>
      <c r="I22" s="162"/>
    </row>
    <row r="23" spans="1:10">
      <c r="A23" s="121"/>
      <c r="B23" s="58" t="s">
        <v>90</v>
      </c>
      <c r="C23" s="58"/>
      <c r="D23" s="56">
        <f>D24+D25+D26+D45</f>
        <v>22</v>
      </c>
      <c r="E23" s="56"/>
      <c r="F23" s="57"/>
      <c r="G23" s="56">
        <f>G24+G25+G26+G45</f>
        <v>18850</v>
      </c>
      <c r="H23" s="56">
        <f t="shared" si="0"/>
        <v>226200</v>
      </c>
      <c r="I23" s="162"/>
    </row>
    <row r="24" spans="1:10">
      <c r="A24" s="122"/>
      <c r="B24" s="112" t="s">
        <v>28</v>
      </c>
      <c r="C24" s="112" t="s">
        <v>204</v>
      </c>
      <c r="D24" s="109">
        <v>1</v>
      </c>
      <c r="E24" s="113">
        <v>1.2</v>
      </c>
      <c r="F24" s="32">
        <f>E24*1000</f>
        <v>1200</v>
      </c>
      <c r="G24" s="32">
        <f>D24*F24</f>
        <v>1200</v>
      </c>
      <c r="H24" s="111">
        <f t="shared" si="0"/>
        <v>14400</v>
      </c>
      <c r="I24" s="162"/>
    </row>
    <row r="25" spans="1:10">
      <c r="A25" s="111"/>
      <c r="B25" s="29" t="s">
        <v>29</v>
      </c>
      <c r="C25" s="29" t="s">
        <v>205</v>
      </c>
      <c r="D25" s="32">
        <v>1</v>
      </c>
      <c r="E25" s="88">
        <v>1</v>
      </c>
      <c r="F25" s="32">
        <f t="shared" ref="F25:F26" si="4">E25*1000</f>
        <v>1000</v>
      </c>
      <c r="G25" s="32">
        <f>D25*F25</f>
        <v>1000</v>
      </c>
      <c r="H25" s="111">
        <f t="shared" si="0"/>
        <v>12000</v>
      </c>
      <c r="I25" s="162"/>
      <c r="J25" s="137" t="s">
        <v>206</v>
      </c>
    </row>
    <row r="26" spans="1:10">
      <c r="A26" s="111"/>
      <c r="B26" s="29" t="s">
        <v>30</v>
      </c>
      <c r="C26" s="29" t="s">
        <v>207</v>
      </c>
      <c r="D26" s="33">
        <v>19</v>
      </c>
      <c r="E26" s="33">
        <v>0.85</v>
      </c>
      <c r="F26" s="32">
        <f t="shared" si="4"/>
        <v>850</v>
      </c>
      <c r="G26" s="32">
        <f>D26*F26</f>
        <v>16150</v>
      </c>
      <c r="H26" s="111">
        <f t="shared" si="0"/>
        <v>193800</v>
      </c>
      <c r="I26" s="162"/>
    </row>
    <row r="27" spans="1:10">
      <c r="A27" s="111"/>
      <c r="B27" s="29" t="s">
        <v>30</v>
      </c>
      <c r="C27" s="139" t="s">
        <v>161</v>
      </c>
      <c r="D27" s="33"/>
      <c r="E27" s="33"/>
      <c r="F27" s="32"/>
      <c r="G27" s="32"/>
      <c r="H27" s="111"/>
      <c r="I27" s="162"/>
    </row>
    <row r="28" spans="1:10">
      <c r="A28" s="111"/>
      <c r="B28" s="29" t="s">
        <v>30</v>
      </c>
      <c r="C28" s="29" t="s">
        <v>208</v>
      </c>
      <c r="D28" s="33"/>
      <c r="E28" s="33"/>
      <c r="F28" s="32"/>
      <c r="G28" s="32"/>
      <c r="H28" s="111"/>
      <c r="I28" s="162"/>
    </row>
    <row r="29" spans="1:10">
      <c r="A29" s="111"/>
      <c r="B29" s="29" t="s">
        <v>30</v>
      </c>
      <c r="C29" s="29" t="s">
        <v>209</v>
      </c>
      <c r="D29" s="33"/>
      <c r="E29" s="33"/>
      <c r="F29" s="32"/>
      <c r="G29" s="32"/>
      <c r="H29" s="111"/>
      <c r="I29" s="162"/>
    </row>
    <row r="30" spans="1:10">
      <c r="A30" s="111"/>
      <c r="B30" s="29" t="s">
        <v>30</v>
      </c>
      <c r="C30" s="29" t="s">
        <v>210</v>
      </c>
      <c r="D30" s="33"/>
      <c r="E30" s="33"/>
      <c r="F30" s="32"/>
      <c r="G30" s="32"/>
      <c r="H30" s="111"/>
      <c r="I30" s="162"/>
    </row>
    <row r="31" spans="1:10">
      <c r="A31" s="111"/>
      <c r="B31" s="29" t="s">
        <v>30</v>
      </c>
      <c r="C31" s="139" t="s">
        <v>161</v>
      </c>
      <c r="D31" s="33"/>
      <c r="E31" s="33"/>
      <c r="F31" s="32"/>
      <c r="G31" s="32"/>
      <c r="H31" s="111"/>
      <c r="I31" s="162"/>
    </row>
    <row r="32" spans="1:10">
      <c r="A32" s="111"/>
      <c r="B32" s="29" t="s">
        <v>30</v>
      </c>
      <c r="C32" s="29" t="s">
        <v>211</v>
      </c>
      <c r="D32" s="33"/>
      <c r="E32" s="33"/>
      <c r="F32" s="32"/>
      <c r="G32" s="32"/>
      <c r="H32" s="111"/>
      <c r="I32" s="162"/>
    </row>
    <row r="33" spans="1:10">
      <c r="A33" s="111"/>
      <c r="B33" s="29" t="s">
        <v>30</v>
      </c>
      <c r="C33" s="139" t="s">
        <v>161</v>
      </c>
      <c r="D33" s="33"/>
      <c r="E33" s="33"/>
      <c r="F33" s="32"/>
      <c r="G33" s="32"/>
      <c r="H33" s="111"/>
      <c r="I33" s="162"/>
    </row>
    <row r="34" spans="1:10">
      <c r="A34" s="111"/>
      <c r="B34" s="29" t="s">
        <v>30</v>
      </c>
      <c r="C34" s="29" t="s">
        <v>212</v>
      </c>
      <c r="D34" s="33"/>
      <c r="E34" s="33"/>
      <c r="F34" s="32"/>
      <c r="G34" s="32"/>
      <c r="H34" s="111"/>
      <c r="I34" s="162"/>
    </row>
    <row r="35" spans="1:10">
      <c r="A35" s="111"/>
      <c r="B35" s="29" t="s">
        <v>30</v>
      </c>
      <c r="C35" s="29" t="s">
        <v>213</v>
      </c>
      <c r="D35" s="33"/>
      <c r="E35" s="33"/>
      <c r="F35" s="32"/>
      <c r="G35" s="32"/>
      <c r="H35" s="111"/>
      <c r="I35" s="162"/>
    </row>
    <row r="36" spans="1:10">
      <c r="A36" s="111"/>
      <c r="B36" s="29" t="s">
        <v>30</v>
      </c>
      <c r="C36" s="29" t="s">
        <v>214</v>
      </c>
      <c r="D36" s="33"/>
      <c r="E36" s="33"/>
      <c r="F36" s="32"/>
      <c r="G36" s="32"/>
      <c r="H36" s="111"/>
      <c r="I36" s="162"/>
    </row>
    <row r="37" spans="1:10">
      <c r="A37" s="111"/>
      <c r="B37" s="29" t="s">
        <v>30</v>
      </c>
      <c r="C37" s="139" t="s">
        <v>161</v>
      </c>
      <c r="D37" s="33"/>
      <c r="E37" s="33"/>
      <c r="F37" s="32"/>
      <c r="G37" s="32"/>
      <c r="H37" s="111"/>
      <c r="I37" s="162"/>
    </row>
    <row r="38" spans="1:10">
      <c r="A38" s="111"/>
      <c r="B38" s="29" t="s">
        <v>30</v>
      </c>
      <c r="C38" s="29" t="s">
        <v>215</v>
      </c>
      <c r="D38" s="33"/>
      <c r="E38" s="33"/>
      <c r="F38" s="32"/>
      <c r="G38" s="32"/>
      <c r="H38" s="111"/>
      <c r="I38" s="162"/>
    </row>
    <row r="39" spans="1:10">
      <c r="A39" s="111"/>
      <c r="B39" s="29" t="s">
        <v>30</v>
      </c>
      <c r="C39" s="29" t="s">
        <v>216</v>
      </c>
      <c r="D39" s="33"/>
      <c r="E39" s="33"/>
      <c r="F39" s="32"/>
      <c r="G39" s="32"/>
      <c r="H39" s="111"/>
      <c r="I39" s="162"/>
    </row>
    <row r="40" spans="1:10">
      <c r="A40" s="111"/>
      <c r="B40" s="29" t="s">
        <v>30</v>
      </c>
      <c r="C40" s="29" t="s">
        <v>217</v>
      </c>
      <c r="D40" s="33"/>
      <c r="E40" s="33"/>
      <c r="F40" s="32"/>
      <c r="G40" s="32"/>
      <c r="H40" s="111"/>
      <c r="I40" s="162"/>
    </row>
    <row r="41" spans="1:10">
      <c r="A41" s="111"/>
      <c r="B41" s="29" t="s">
        <v>30</v>
      </c>
      <c r="C41" s="29" t="s">
        <v>218</v>
      </c>
      <c r="D41" s="33"/>
      <c r="E41" s="33"/>
      <c r="F41" s="32"/>
      <c r="G41" s="32"/>
      <c r="H41" s="111"/>
      <c r="I41" s="162"/>
    </row>
    <row r="42" spans="1:10">
      <c r="A42" s="111"/>
      <c r="B42" s="29" t="s">
        <v>30</v>
      </c>
      <c r="C42" s="29" t="s">
        <v>275</v>
      </c>
      <c r="D42" s="33"/>
      <c r="E42" s="33"/>
      <c r="F42" s="32"/>
      <c r="G42" s="32"/>
      <c r="H42" s="111"/>
      <c r="I42" s="162"/>
      <c r="J42" s="137" t="s">
        <v>276</v>
      </c>
    </row>
    <row r="43" spans="1:10">
      <c r="A43" s="111"/>
      <c r="B43" s="29" t="s">
        <v>30</v>
      </c>
      <c r="C43" s="139" t="s">
        <v>161</v>
      </c>
      <c r="D43" s="33"/>
      <c r="E43" s="33"/>
      <c r="F43" s="32"/>
      <c r="G43" s="32"/>
      <c r="H43" s="111"/>
      <c r="I43" s="162"/>
    </row>
    <row r="44" spans="1:10">
      <c r="A44" s="111"/>
      <c r="B44" s="29" t="s">
        <v>30</v>
      </c>
      <c r="C44" s="139" t="s">
        <v>161</v>
      </c>
      <c r="D44" s="33"/>
      <c r="E44" s="33"/>
      <c r="F44" s="32"/>
      <c r="G44" s="32"/>
      <c r="H44" s="111"/>
      <c r="I44" s="162"/>
    </row>
    <row r="45" spans="1:10">
      <c r="A45" s="111"/>
      <c r="B45" s="29" t="s">
        <v>15</v>
      </c>
      <c r="C45" s="139" t="s">
        <v>161</v>
      </c>
      <c r="D45" s="33">
        <v>1</v>
      </c>
      <c r="E45" s="33">
        <v>0.5</v>
      </c>
      <c r="F45" s="32">
        <f t="shared" ref="F45" si="5">E45*1000</f>
        <v>500</v>
      </c>
      <c r="G45" s="32">
        <f>D45*F45</f>
        <v>500</v>
      </c>
      <c r="H45" s="111">
        <f t="shared" ref="H45" si="6">G45*12</f>
        <v>6000</v>
      </c>
      <c r="I45" s="162"/>
    </row>
    <row r="46" spans="1:10" ht="27" customHeight="1">
      <c r="A46" s="123"/>
      <c r="B46" s="58" t="s">
        <v>91</v>
      </c>
      <c r="C46" s="58"/>
      <c r="D46" s="56">
        <f>D47+D48+D49+D68+D69</f>
        <v>23</v>
      </c>
      <c r="E46" s="56"/>
      <c r="F46" s="57"/>
      <c r="G46" s="56">
        <f>G47+G48+G49+G68+G69</f>
        <v>19650</v>
      </c>
      <c r="H46" s="56">
        <f t="shared" si="0"/>
        <v>235800</v>
      </c>
      <c r="I46" s="162"/>
    </row>
    <row r="47" spans="1:10" ht="18.75" customHeight="1">
      <c r="A47" s="111"/>
      <c r="B47" s="112" t="s">
        <v>28</v>
      </c>
      <c r="C47" s="112" t="s">
        <v>219</v>
      </c>
      <c r="D47" s="109">
        <v>1</v>
      </c>
      <c r="E47" s="113">
        <v>1.2</v>
      </c>
      <c r="F47" s="32">
        <f>E47*1000</f>
        <v>1200</v>
      </c>
      <c r="G47" s="32">
        <f>D47*F47</f>
        <v>1200</v>
      </c>
      <c r="H47" s="111">
        <f t="shared" si="0"/>
        <v>14400</v>
      </c>
      <c r="I47" s="162"/>
    </row>
    <row r="48" spans="1:10">
      <c r="A48" s="111"/>
      <c r="B48" s="29" t="s">
        <v>29</v>
      </c>
      <c r="C48" s="29" t="s">
        <v>220</v>
      </c>
      <c r="D48" s="32">
        <v>1</v>
      </c>
      <c r="E48" s="88">
        <v>1</v>
      </c>
      <c r="F48" s="32">
        <f t="shared" ref="F48:F69" si="7">E48*1000</f>
        <v>1000</v>
      </c>
      <c r="G48" s="33">
        <f>D48*F48</f>
        <v>1000</v>
      </c>
      <c r="H48" s="111">
        <f t="shared" si="0"/>
        <v>12000</v>
      </c>
      <c r="I48" s="162"/>
      <c r="J48" s="137" t="s">
        <v>206</v>
      </c>
    </row>
    <row r="49" spans="1:9">
      <c r="A49" s="111"/>
      <c r="B49" s="29" t="s">
        <v>30</v>
      </c>
      <c r="C49" s="29" t="s">
        <v>221</v>
      </c>
      <c r="D49" s="32">
        <v>19</v>
      </c>
      <c r="E49" s="32">
        <v>0.85</v>
      </c>
      <c r="F49" s="32">
        <f t="shared" si="7"/>
        <v>850</v>
      </c>
      <c r="G49" s="33">
        <f>D49*F49</f>
        <v>16150</v>
      </c>
      <c r="H49" s="111">
        <f t="shared" si="0"/>
        <v>193800</v>
      </c>
      <c r="I49" s="162"/>
    </row>
    <row r="50" spans="1:9">
      <c r="A50" s="111"/>
      <c r="B50" s="29" t="s">
        <v>30</v>
      </c>
      <c r="C50" s="29" t="s">
        <v>222</v>
      </c>
      <c r="D50" s="32"/>
      <c r="E50" s="32"/>
      <c r="F50" s="32"/>
      <c r="G50" s="33"/>
      <c r="H50" s="111"/>
      <c r="I50" s="162"/>
    </row>
    <row r="51" spans="1:9">
      <c r="A51" s="111"/>
      <c r="B51" s="29" t="s">
        <v>30</v>
      </c>
      <c r="C51" s="29" t="s">
        <v>223</v>
      </c>
      <c r="D51" s="32"/>
      <c r="E51" s="32"/>
      <c r="F51" s="32"/>
      <c r="G51" s="33"/>
      <c r="H51" s="111"/>
      <c r="I51" s="162"/>
    </row>
    <row r="52" spans="1:9">
      <c r="A52" s="111"/>
      <c r="B52" s="29" t="s">
        <v>30</v>
      </c>
      <c r="C52" s="29" t="s">
        <v>224</v>
      </c>
      <c r="D52" s="32"/>
      <c r="E52" s="32"/>
      <c r="F52" s="32"/>
      <c r="G52" s="33"/>
      <c r="H52" s="111"/>
      <c r="I52" s="162"/>
    </row>
    <row r="53" spans="1:9">
      <c r="A53" s="111"/>
      <c r="B53" s="29" t="s">
        <v>30</v>
      </c>
      <c r="C53" s="29" t="s">
        <v>225</v>
      </c>
      <c r="D53" s="32"/>
      <c r="E53" s="32"/>
      <c r="F53" s="32"/>
      <c r="G53" s="33"/>
      <c r="H53" s="111"/>
      <c r="I53" s="162"/>
    </row>
    <row r="54" spans="1:9">
      <c r="A54" s="111"/>
      <c r="B54" s="29" t="s">
        <v>30</v>
      </c>
      <c r="C54" s="29" t="s">
        <v>226</v>
      </c>
      <c r="D54" s="32"/>
      <c r="E54" s="32"/>
      <c r="F54" s="32"/>
      <c r="G54" s="33"/>
      <c r="H54" s="111"/>
      <c r="I54" s="162"/>
    </row>
    <row r="55" spans="1:9">
      <c r="A55" s="111"/>
      <c r="B55" s="29" t="s">
        <v>30</v>
      </c>
      <c r="C55" s="29" t="s">
        <v>227</v>
      </c>
      <c r="D55" s="32"/>
      <c r="E55" s="32"/>
      <c r="F55" s="32"/>
      <c r="G55" s="33"/>
      <c r="H55" s="111"/>
      <c r="I55" s="162"/>
    </row>
    <row r="56" spans="1:9">
      <c r="A56" s="111"/>
      <c r="B56" s="29" t="s">
        <v>30</v>
      </c>
      <c r="C56" s="29" t="s">
        <v>228</v>
      </c>
      <c r="D56" s="32"/>
      <c r="E56" s="32"/>
      <c r="F56" s="32"/>
      <c r="G56" s="33"/>
      <c r="H56" s="111"/>
      <c r="I56" s="162"/>
    </row>
    <row r="57" spans="1:9">
      <c r="A57" s="111"/>
      <c r="B57" s="29" t="s">
        <v>30</v>
      </c>
      <c r="C57" s="29" t="s">
        <v>229</v>
      </c>
      <c r="D57" s="32"/>
      <c r="E57" s="32"/>
      <c r="F57" s="32"/>
      <c r="G57" s="33"/>
      <c r="H57" s="111"/>
      <c r="I57" s="162"/>
    </row>
    <row r="58" spans="1:9">
      <c r="A58" s="111"/>
      <c r="B58" s="29" t="s">
        <v>30</v>
      </c>
      <c r="C58" s="29" t="s">
        <v>230</v>
      </c>
      <c r="D58" s="32"/>
      <c r="E58" s="32"/>
      <c r="F58" s="32"/>
      <c r="G58" s="33"/>
      <c r="H58" s="111"/>
      <c r="I58" s="162"/>
    </row>
    <row r="59" spans="1:9">
      <c r="A59" s="111"/>
      <c r="B59" s="29" t="s">
        <v>30</v>
      </c>
      <c r="C59" s="29" t="s">
        <v>231</v>
      </c>
      <c r="D59" s="32"/>
      <c r="E59" s="32"/>
      <c r="F59" s="32"/>
      <c r="G59" s="33"/>
      <c r="H59" s="111"/>
      <c r="I59" s="162"/>
    </row>
    <row r="60" spans="1:9">
      <c r="A60" s="111"/>
      <c r="B60" s="29" t="s">
        <v>30</v>
      </c>
      <c r="C60" s="29" t="s">
        <v>232</v>
      </c>
      <c r="D60" s="32"/>
      <c r="E60" s="32"/>
      <c r="F60" s="32"/>
      <c r="G60" s="33"/>
      <c r="H60" s="111"/>
      <c r="I60" s="162"/>
    </row>
    <row r="61" spans="1:9">
      <c r="A61" s="111"/>
      <c r="B61" s="29" t="s">
        <v>30</v>
      </c>
      <c r="C61" s="29" t="s">
        <v>233</v>
      </c>
      <c r="D61" s="32"/>
      <c r="E61" s="32"/>
      <c r="F61" s="32"/>
      <c r="G61" s="33"/>
      <c r="H61" s="111"/>
      <c r="I61" s="162"/>
    </row>
    <row r="62" spans="1:9">
      <c r="A62" s="111"/>
      <c r="B62" s="29" t="s">
        <v>30</v>
      </c>
      <c r="C62" s="29" t="s">
        <v>234</v>
      </c>
      <c r="D62" s="32"/>
      <c r="E62" s="32"/>
      <c r="F62" s="32"/>
      <c r="G62" s="33"/>
      <c r="H62" s="111"/>
      <c r="I62" s="162"/>
    </row>
    <row r="63" spans="1:9">
      <c r="A63" s="111"/>
      <c r="B63" s="29" t="s">
        <v>30</v>
      </c>
      <c r="C63" s="139" t="s">
        <v>161</v>
      </c>
      <c r="D63" s="32"/>
      <c r="E63" s="32"/>
      <c r="F63" s="32"/>
      <c r="G63" s="33"/>
      <c r="H63" s="111"/>
      <c r="I63" s="162"/>
    </row>
    <row r="64" spans="1:9">
      <c r="A64" s="111"/>
      <c r="B64" s="29" t="s">
        <v>30</v>
      </c>
      <c r="C64" s="139" t="s">
        <v>161</v>
      </c>
      <c r="D64" s="32"/>
      <c r="E64" s="32"/>
      <c r="F64" s="32"/>
      <c r="G64" s="33"/>
      <c r="H64" s="111"/>
      <c r="I64" s="162"/>
    </row>
    <row r="65" spans="1:9">
      <c r="A65" s="111"/>
      <c r="B65" s="29" t="s">
        <v>30</v>
      </c>
      <c r="C65" s="139" t="s">
        <v>161</v>
      </c>
      <c r="D65" s="32"/>
      <c r="E65" s="32"/>
      <c r="F65" s="32"/>
      <c r="G65" s="33"/>
      <c r="H65" s="111"/>
      <c r="I65" s="162"/>
    </row>
    <row r="66" spans="1:9">
      <c r="A66" s="111"/>
      <c r="B66" s="29" t="s">
        <v>30</v>
      </c>
      <c r="C66" s="139" t="s">
        <v>161</v>
      </c>
      <c r="D66" s="32"/>
      <c r="E66" s="32"/>
      <c r="F66" s="32"/>
      <c r="G66" s="33"/>
      <c r="H66" s="111"/>
      <c r="I66" s="162"/>
    </row>
    <row r="67" spans="1:9">
      <c r="A67" s="111"/>
      <c r="B67" s="29" t="s">
        <v>30</v>
      </c>
      <c r="C67" s="139" t="s">
        <v>161</v>
      </c>
      <c r="D67" s="32"/>
      <c r="E67" s="32"/>
      <c r="F67" s="32"/>
      <c r="G67" s="33"/>
      <c r="H67" s="111"/>
      <c r="I67" s="162"/>
    </row>
    <row r="68" spans="1:9">
      <c r="A68" s="111"/>
      <c r="B68" s="34" t="s">
        <v>32</v>
      </c>
      <c r="C68" s="34" t="s">
        <v>235</v>
      </c>
      <c r="D68" s="35">
        <v>1</v>
      </c>
      <c r="E68" s="89">
        <v>0.8</v>
      </c>
      <c r="F68" s="32">
        <f t="shared" si="7"/>
        <v>800</v>
      </c>
      <c r="G68" s="33">
        <f>D68*F68</f>
        <v>800</v>
      </c>
      <c r="H68" s="111">
        <f t="shared" si="0"/>
        <v>9600</v>
      </c>
      <c r="I68" s="162"/>
    </row>
    <row r="69" spans="1:9">
      <c r="A69" s="111"/>
      <c r="B69" s="34" t="s">
        <v>15</v>
      </c>
      <c r="C69" s="139" t="s">
        <v>161</v>
      </c>
      <c r="D69" s="35">
        <v>1</v>
      </c>
      <c r="E69" s="89">
        <v>0.5</v>
      </c>
      <c r="F69" s="32">
        <f t="shared" si="7"/>
        <v>500</v>
      </c>
      <c r="G69" s="33">
        <f>D69*F69</f>
        <v>500</v>
      </c>
      <c r="H69" s="111">
        <f t="shared" ref="H69" si="8">G69*12</f>
        <v>6000</v>
      </c>
      <c r="I69" s="162"/>
    </row>
    <row r="70" spans="1:9" s="36" customFormat="1">
      <c r="A70" s="121"/>
      <c r="B70" s="58" t="s">
        <v>92</v>
      </c>
      <c r="C70" s="58"/>
      <c r="D70" s="56">
        <f>D71+D72+D81</f>
        <v>11</v>
      </c>
      <c r="E70" s="56"/>
      <c r="F70" s="57"/>
      <c r="G70" s="56">
        <f>G71+G72+G81</f>
        <v>9300</v>
      </c>
      <c r="H70" s="56">
        <f t="shared" si="0"/>
        <v>111600</v>
      </c>
      <c r="I70" s="162"/>
    </row>
    <row r="71" spans="1:9" s="114" customFormat="1">
      <c r="A71" s="124"/>
      <c r="B71" s="112" t="s">
        <v>28</v>
      </c>
      <c r="C71" s="112" t="s">
        <v>434</v>
      </c>
      <c r="D71" s="109">
        <v>1</v>
      </c>
      <c r="E71" s="110">
        <v>1.1499999999999999</v>
      </c>
      <c r="F71" s="109">
        <f>E71*1000</f>
        <v>1150</v>
      </c>
      <c r="G71" s="109">
        <f>D71*F71</f>
        <v>1150</v>
      </c>
      <c r="H71" s="111">
        <f t="shared" si="0"/>
        <v>13800</v>
      </c>
      <c r="I71" s="162"/>
    </row>
    <row r="72" spans="1:9" s="114" customFormat="1">
      <c r="A72" s="124"/>
      <c r="B72" s="112" t="s">
        <v>30</v>
      </c>
      <c r="C72" s="112" t="s">
        <v>236</v>
      </c>
      <c r="D72" s="109">
        <v>9</v>
      </c>
      <c r="E72" s="109">
        <v>0.85</v>
      </c>
      <c r="F72" s="109">
        <f t="shared" ref="F72" si="9">E72*1000</f>
        <v>850</v>
      </c>
      <c r="G72" s="109">
        <f>D72*F72</f>
        <v>7650</v>
      </c>
      <c r="H72" s="111">
        <f t="shared" si="0"/>
        <v>91800</v>
      </c>
      <c r="I72" s="162"/>
    </row>
    <row r="73" spans="1:9" s="114" customFormat="1">
      <c r="A73" s="124"/>
      <c r="B73" s="112" t="s">
        <v>30</v>
      </c>
      <c r="C73" s="112" t="s">
        <v>237</v>
      </c>
      <c r="D73" s="109"/>
      <c r="E73" s="109"/>
      <c r="F73" s="109"/>
      <c r="G73" s="109"/>
      <c r="H73" s="111"/>
      <c r="I73" s="162"/>
    </row>
    <row r="74" spans="1:9" s="114" customFormat="1">
      <c r="A74" s="124"/>
      <c r="B74" s="112" t="s">
        <v>30</v>
      </c>
      <c r="C74" s="112" t="s">
        <v>238</v>
      </c>
      <c r="D74" s="109"/>
      <c r="E74" s="109"/>
      <c r="F74" s="109"/>
      <c r="G74" s="109"/>
      <c r="H74" s="111"/>
      <c r="I74" s="162"/>
    </row>
    <row r="75" spans="1:9" s="114" customFormat="1">
      <c r="A75" s="124"/>
      <c r="B75" s="112" t="s">
        <v>30</v>
      </c>
      <c r="C75" s="112" t="s">
        <v>239</v>
      </c>
      <c r="D75" s="109"/>
      <c r="E75" s="109"/>
      <c r="F75" s="109"/>
      <c r="G75" s="109"/>
      <c r="H75" s="111"/>
      <c r="I75" s="162"/>
    </row>
    <row r="76" spans="1:9" s="114" customFormat="1">
      <c r="A76" s="124"/>
      <c r="B76" s="112" t="s">
        <v>30</v>
      </c>
      <c r="C76" s="112" t="s">
        <v>240</v>
      </c>
      <c r="D76" s="109"/>
      <c r="E76" s="109"/>
      <c r="F76" s="109"/>
      <c r="G76" s="109"/>
      <c r="H76" s="111"/>
      <c r="I76" s="162"/>
    </row>
    <row r="77" spans="1:9" s="114" customFormat="1">
      <c r="A77" s="124"/>
      <c r="B77" s="112" t="s">
        <v>30</v>
      </c>
      <c r="C77" s="112" t="s">
        <v>241</v>
      </c>
      <c r="D77" s="109"/>
      <c r="E77" s="109"/>
      <c r="F77" s="109"/>
      <c r="G77" s="109"/>
      <c r="H77" s="111"/>
      <c r="I77" s="162"/>
    </row>
    <row r="78" spans="1:9" s="114" customFormat="1">
      <c r="A78" s="124"/>
      <c r="B78" s="112" t="s">
        <v>30</v>
      </c>
      <c r="C78" s="112" t="s">
        <v>242</v>
      </c>
      <c r="D78" s="109"/>
      <c r="E78" s="109"/>
      <c r="F78" s="109"/>
      <c r="G78" s="109"/>
      <c r="H78" s="111"/>
      <c r="I78" s="162"/>
    </row>
    <row r="79" spans="1:9" s="114" customFormat="1">
      <c r="A79" s="124"/>
      <c r="B79" s="112" t="s">
        <v>30</v>
      </c>
      <c r="C79" s="140" t="s">
        <v>161</v>
      </c>
      <c r="D79" s="109"/>
      <c r="E79" s="109"/>
      <c r="F79" s="109"/>
      <c r="G79" s="109"/>
      <c r="H79" s="111"/>
      <c r="I79" s="162"/>
    </row>
    <row r="80" spans="1:9" s="114" customFormat="1">
      <c r="A80" s="124"/>
      <c r="B80" s="112" t="s">
        <v>30</v>
      </c>
      <c r="C80" s="140" t="s">
        <v>161</v>
      </c>
      <c r="D80" s="109"/>
      <c r="E80" s="109"/>
      <c r="F80" s="109"/>
      <c r="G80" s="109"/>
      <c r="H80" s="111"/>
      <c r="I80" s="162"/>
    </row>
    <row r="81" spans="1:10" s="114" customFormat="1">
      <c r="A81" s="124"/>
      <c r="B81" s="112" t="s">
        <v>15</v>
      </c>
      <c r="C81" s="140" t="s">
        <v>161</v>
      </c>
      <c r="D81" s="109">
        <v>1</v>
      </c>
      <c r="E81" s="109">
        <v>0.5</v>
      </c>
      <c r="F81" s="109">
        <f t="shared" ref="F81" si="10">E81*1000</f>
        <v>500</v>
      </c>
      <c r="G81" s="109">
        <f>D81*F81</f>
        <v>500</v>
      </c>
      <c r="H81" s="111">
        <f t="shared" ref="H81" si="11">G81*12</f>
        <v>6000</v>
      </c>
      <c r="I81" s="162"/>
    </row>
    <row r="82" spans="1:10" s="36" customFormat="1">
      <c r="A82" s="121"/>
      <c r="B82" s="58" t="s">
        <v>93</v>
      </c>
      <c r="C82" s="58"/>
      <c r="D82" s="56">
        <f>D83+D84+D85+D93+D94</f>
        <v>12</v>
      </c>
      <c r="E82" s="56"/>
      <c r="F82" s="56"/>
      <c r="G82" s="56">
        <f>G83+G84+G85+G93+G94</f>
        <v>10250</v>
      </c>
      <c r="H82" s="56">
        <f t="shared" si="0"/>
        <v>123000</v>
      </c>
      <c r="I82" s="162"/>
    </row>
    <row r="83" spans="1:10">
      <c r="A83" s="122"/>
      <c r="B83" s="112" t="s">
        <v>28</v>
      </c>
      <c r="C83" s="112" t="s">
        <v>243</v>
      </c>
      <c r="D83" s="32">
        <v>1</v>
      </c>
      <c r="E83" s="115">
        <v>1.1499999999999999</v>
      </c>
      <c r="F83" s="32">
        <f>E83*1000</f>
        <v>1150</v>
      </c>
      <c r="G83" s="32">
        <f>D83*F83</f>
        <v>1150</v>
      </c>
      <c r="H83" s="111">
        <f t="shared" si="0"/>
        <v>13800</v>
      </c>
      <c r="I83" s="162"/>
      <c r="J83" s="137"/>
    </row>
    <row r="84" spans="1:10">
      <c r="A84" s="111"/>
      <c r="B84" s="29" t="s">
        <v>33</v>
      </c>
      <c r="C84" s="29" t="s">
        <v>244</v>
      </c>
      <c r="D84" s="32">
        <v>1</v>
      </c>
      <c r="E84" s="88">
        <v>1</v>
      </c>
      <c r="F84" s="32">
        <f t="shared" ref="F84:F93" si="12">E84*1000</f>
        <v>1000</v>
      </c>
      <c r="G84" s="32">
        <f>D84*F84</f>
        <v>1000</v>
      </c>
      <c r="H84" s="111">
        <f t="shared" si="0"/>
        <v>12000</v>
      </c>
      <c r="I84" s="162"/>
      <c r="J84" s="137" t="s">
        <v>206</v>
      </c>
    </row>
    <row r="85" spans="1:10">
      <c r="A85" s="111"/>
      <c r="B85" s="34" t="s">
        <v>34</v>
      </c>
      <c r="C85" s="34" t="s">
        <v>245</v>
      </c>
      <c r="D85" s="32">
        <v>8</v>
      </c>
      <c r="E85" s="32">
        <v>0.85</v>
      </c>
      <c r="F85" s="32">
        <f t="shared" si="12"/>
        <v>850</v>
      </c>
      <c r="G85" s="32">
        <f>D85*F85</f>
        <v>6800</v>
      </c>
      <c r="H85" s="111">
        <f t="shared" si="0"/>
        <v>81600</v>
      </c>
      <c r="I85" s="162"/>
    </row>
    <row r="86" spans="1:10">
      <c r="A86" s="111"/>
      <c r="B86" s="34" t="s">
        <v>34</v>
      </c>
      <c r="C86" s="34" t="s">
        <v>246</v>
      </c>
      <c r="D86" s="32"/>
      <c r="E86" s="32"/>
      <c r="F86" s="32"/>
      <c r="G86" s="32"/>
      <c r="H86" s="111"/>
      <c r="I86" s="162"/>
    </row>
    <row r="87" spans="1:10">
      <c r="A87" s="111"/>
      <c r="B87" s="34" t="s">
        <v>34</v>
      </c>
      <c r="C87" s="34" t="s">
        <v>247</v>
      </c>
      <c r="D87" s="32"/>
      <c r="E87" s="32"/>
      <c r="F87" s="32"/>
      <c r="G87" s="32"/>
      <c r="H87" s="111"/>
      <c r="I87" s="162"/>
    </row>
    <row r="88" spans="1:10">
      <c r="A88" s="111"/>
      <c r="B88" s="34" t="s">
        <v>34</v>
      </c>
      <c r="C88" s="34" t="s">
        <v>248</v>
      </c>
      <c r="D88" s="32"/>
      <c r="E88" s="32"/>
      <c r="F88" s="32"/>
      <c r="G88" s="32"/>
      <c r="H88" s="111"/>
      <c r="I88" s="162"/>
    </row>
    <row r="89" spans="1:10">
      <c r="A89" s="111"/>
      <c r="B89" s="34" t="s">
        <v>34</v>
      </c>
      <c r="C89" s="34" t="s">
        <v>249</v>
      </c>
      <c r="D89" s="32"/>
      <c r="E89" s="32"/>
      <c r="F89" s="32"/>
      <c r="G89" s="32"/>
      <c r="H89" s="111"/>
      <c r="I89" s="162"/>
    </row>
    <row r="90" spans="1:10">
      <c r="A90" s="111"/>
      <c r="B90" s="34" t="s">
        <v>34</v>
      </c>
      <c r="C90" s="34" t="s">
        <v>250</v>
      </c>
      <c r="D90" s="32"/>
      <c r="E90" s="32"/>
      <c r="F90" s="32"/>
      <c r="G90" s="32"/>
      <c r="H90" s="111"/>
      <c r="I90" s="162"/>
    </row>
    <row r="91" spans="1:10">
      <c r="A91" s="111"/>
      <c r="B91" s="34" t="s">
        <v>34</v>
      </c>
      <c r="C91" s="34" t="s">
        <v>251</v>
      </c>
      <c r="D91" s="32"/>
      <c r="E91" s="32"/>
      <c r="F91" s="32"/>
      <c r="G91" s="32"/>
      <c r="H91" s="111"/>
      <c r="I91" s="162"/>
    </row>
    <row r="92" spans="1:10">
      <c r="A92" s="111"/>
      <c r="B92" s="34" t="s">
        <v>34</v>
      </c>
      <c r="C92" s="139" t="s">
        <v>161</v>
      </c>
      <c r="D92" s="32"/>
      <c r="E92" s="32"/>
      <c r="F92" s="32"/>
      <c r="G92" s="32"/>
      <c r="H92" s="111"/>
      <c r="I92" s="162"/>
    </row>
    <row r="93" spans="1:10">
      <c r="A93" s="111"/>
      <c r="B93" s="29" t="s">
        <v>32</v>
      </c>
      <c r="C93" s="29" t="s">
        <v>252</v>
      </c>
      <c r="D93" s="32">
        <v>1</v>
      </c>
      <c r="E93" s="115">
        <v>0.8</v>
      </c>
      <c r="F93" s="32">
        <f t="shared" si="12"/>
        <v>800</v>
      </c>
      <c r="G93" s="32">
        <f>D93*F93</f>
        <v>800</v>
      </c>
      <c r="H93" s="111">
        <f t="shared" si="0"/>
        <v>9600</v>
      </c>
      <c r="I93" s="162"/>
    </row>
    <row r="94" spans="1:10">
      <c r="A94" s="111"/>
      <c r="B94" s="29" t="s">
        <v>15</v>
      </c>
      <c r="C94" s="144" t="s">
        <v>418</v>
      </c>
      <c r="D94" s="32">
        <v>1</v>
      </c>
      <c r="E94" s="115">
        <v>0.5</v>
      </c>
      <c r="F94" s="32">
        <f t="shared" ref="F94" si="13">E94*1000</f>
        <v>500</v>
      </c>
      <c r="G94" s="32">
        <f>D94*F94</f>
        <v>500</v>
      </c>
      <c r="H94" s="111">
        <f t="shared" ref="H94" si="14">G94*12</f>
        <v>6000</v>
      </c>
      <c r="I94" s="162"/>
      <c r="J94" s="137" t="s">
        <v>278</v>
      </c>
    </row>
    <row r="95" spans="1:10">
      <c r="A95" s="125" t="s">
        <v>1</v>
      </c>
      <c r="B95" s="37" t="s">
        <v>79</v>
      </c>
      <c r="C95" s="37"/>
      <c r="D95" s="38">
        <f>D96+D119+D121+D125+D128+D130+D133+D135+D138+D142+D144+D147</f>
        <v>43</v>
      </c>
      <c r="E95" s="38"/>
      <c r="F95" s="39"/>
      <c r="G95" s="38">
        <f>G96+G119+G121+G125+G128+G130+G133+G135+G138+G142+G144+G147</f>
        <v>34700</v>
      </c>
      <c r="H95" s="38">
        <f>H96+H119+H121+H125+H128+H130+H133+H135+H138+H142+H144+H147</f>
        <v>416400</v>
      </c>
      <c r="I95" s="162"/>
    </row>
    <row r="96" spans="1:10">
      <c r="A96" s="121"/>
      <c r="B96" s="59" t="s">
        <v>35</v>
      </c>
      <c r="C96" s="59"/>
      <c r="D96" s="56">
        <f>D97+D98+D99+D100+D116+D118</f>
        <v>22</v>
      </c>
      <c r="E96" s="56"/>
      <c r="F96" s="57"/>
      <c r="G96" s="56">
        <f>G97+G98+G99+G100+G116+G118</f>
        <v>17900</v>
      </c>
      <c r="H96" s="56">
        <f t="shared" si="0"/>
        <v>214800</v>
      </c>
      <c r="I96" s="162"/>
    </row>
    <row r="97" spans="1:10">
      <c r="A97" s="122"/>
      <c r="B97" s="112" t="s">
        <v>28</v>
      </c>
      <c r="C97" s="140" t="s">
        <v>161</v>
      </c>
      <c r="D97" s="32">
        <v>1</v>
      </c>
      <c r="E97" s="88">
        <f>F97/1000</f>
        <v>1.2</v>
      </c>
      <c r="F97" s="32">
        <v>1200</v>
      </c>
      <c r="G97" s="32">
        <f t="shared" ref="G97:G118" si="15">D97*F97</f>
        <v>1200</v>
      </c>
      <c r="H97" s="111">
        <f t="shared" si="0"/>
        <v>14400</v>
      </c>
      <c r="I97" s="162"/>
      <c r="J97" s="137"/>
    </row>
    <row r="98" spans="1:10">
      <c r="A98" s="122"/>
      <c r="B98" s="116" t="s">
        <v>29</v>
      </c>
      <c r="C98" s="116" t="s">
        <v>253</v>
      </c>
      <c r="D98" s="32">
        <v>1</v>
      </c>
      <c r="E98" s="88">
        <f t="shared" ref="E98:E179" si="16">+F98/1000</f>
        <v>1</v>
      </c>
      <c r="F98" s="32">
        <v>1000</v>
      </c>
      <c r="G98" s="32">
        <f t="shared" si="15"/>
        <v>1000</v>
      </c>
      <c r="H98" s="111">
        <f t="shared" si="0"/>
        <v>12000</v>
      </c>
      <c r="I98" s="162"/>
      <c r="J98" s="137"/>
    </row>
    <row r="99" spans="1:10">
      <c r="A99" s="122"/>
      <c r="B99" s="116" t="s">
        <v>31</v>
      </c>
      <c r="C99" s="141" t="s">
        <v>161</v>
      </c>
      <c r="D99" s="32">
        <v>1</v>
      </c>
      <c r="E99" s="88">
        <f t="shared" si="16"/>
        <v>0.8</v>
      </c>
      <c r="F99" s="32">
        <v>800</v>
      </c>
      <c r="G99" s="32">
        <f t="shared" si="15"/>
        <v>800</v>
      </c>
      <c r="H99" s="111">
        <f t="shared" ref="H99" si="17">G99*12</f>
        <v>9600</v>
      </c>
      <c r="I99" s="162"/>
    </row>
    <row r="100" spans="1:10">
      <c r="A100" s="122"/>
      <c r="B100" s="40" t="s">
        <v>30</v>
      </c>
      <c r="C100" s="40" t="s">
        <v>254</v>
      </c>
      <c r="D100" s="32">
        <v>16</v>
      </c>
      <c r="E100" s="88">
        <f t="shared" si="16"/>
        <v>0.8</v>
      </c>
      <c r="F100" s="117">
        <v>800</v>
      </c>
      <c r="G100" s="32">
        <f t="shared" si="15"/>
        <v>12800</v>
      </c>
      <c r="H100" s="111">
        <f t="shared" si="0"/>
        <v>153600</v>
      </c>
      <c r="I100" s="162"/>
    </row>
    <row r="101" spans="1:10">
      <c r="A101" s="122"/>
      <c r="B101" s="40" t="s">
        <v>30</v>
      </c>
      <c r="C101" s="40" t="s">
        <v>255</v>
      </c>
      <c r="D101" s="32"/>
      <c r="E101" s="88"/>
      <c r="F101" s="117"/>
      <c r="G101" s="32"/>
      <c r="H101" s="111"/>
      <c r="I101" s="162"/>
    </row>
    <row r="102" spans="1:10">
      <c r="A102" s="122"/>
      <c r="B102" s="40" t="s">
        <v>30</v>
      </c>
      <c r="C102" s="40" t="s">
        <v>256</v>
      </c>
      <c r="D102" s="32"/>
      <c r="E102" s="88"/>
      <c r="F102" s="117"/>
      <c r="G102" s="32"/>
      <c r="H102" s="111"/>
      <c r="I102" s="162"/>
    </row>
    <row r="103" spans="1:10">
      <c r="A103" s="122"/>
      <c r="B103" s="40" t="s">
        <v>30</v>
      </c>
      <c r="C103" s="40" t="s">
        <v>257</v>
      </c>
      <c r="D103" s="32"/>
      <c r="E103" s="88"/>
      <c r="F103" s="117"/>
      <c r="G103" s="32"/>
      <c r="H103" s="111"/>
      <c r="I103" s="162"/>
    </row>
    <row r="104" spans="1:10">
      <c r="A104" s="122"/>
      <c r="B104" s="40" t="s">
        <v>30</v>
      </c>
      <c r="C104" s="40" t="s">
        <v>435</v>
      </c>
      <c r="D104" s="32"/>
      <c r="E104" s="88"/>
      <c r="F104" s="117"/>
      <c r="G104" s="32"/>
      <c r="H104" s="111"/>
      <c r="I104" s="162"/>
    </row>
    <row r="105" spans="1:10">
      <c r="A105" s="122"/>
      <c r="B105" s="40" t="s">
        <v>30</v>
      </c>
      <c r="C105" s="142" t="s">
        <v>161</v>
      </c>
      <c r="D105" s="32"/>
      <c r="E105" s="88"/>
      <c r="F105" s="117"/>
      <c r="G105" s="32"/>
      <c r="H105" s="111"/>
      <c r="I105" s="162"/>
    </row>
    <row r="106" spans="1:10">
      <c r="A106" s="122"/>
      <c r="B106" s="40" t="s">
        <v>30</v>
      </c>
      <c r="C106" s="40" t="s">
        <v>258</v>
      </c>
      <c r="D106" s="32"/>
      <c r="E106" s="88"/>
      <c r="F106" s="117"/>
      <c r="G106" s="32"/>
      <c r="H106" s="111"/>
      <c r="I106" s="162"/>
    </row>
    <row r="107" spans="1:10">
      <c r="A107" s="122"/>
      <c r="B107" s="40" t="s">
        <v>30</v>
      </c>
      <c r="C107" s="142" t="s">
        <v>161</v>
      </c>
      <c r="D107" s="32"/>
      <c r="E107" s="88"/>
      <c r="F107" s="117"/>
      <c r="G107" s="32"/>
      <c r="H107" s="111"/>
      <c r="I107" s="162"/>
    </row>
    <row r="108" spans="1:10">
      <c r="A108" s="122"/>
      <c r="B108" s="40" t="s">
        <v>30</v>
      </c>
      <c r="C108" s="40" t="s">
        <v>259</v>
      </c>
      <c r="D108" s="32"/>
      <c r="E108" s="88"/>
      <c r="F108" s="117"/>
      <c r="G108" s="32"/>
      <c r="H108" s="111"/>
      <c r="I108" s="162"/>
    </row>
    <row r="109" spans="1:10">
      <c r="A109" s="122"/>
      <c r="B109" s="40" t="s">
        <v>30</v>
      </c>
      <c r="C109" s="40" t="s">
        <v>260</v>
      </c>
      <c r="D109" s="32"/>
      <c r="E109" s="88"/>
      <c r="F109" s="117"/>
      <c r="G109" s="32"/>
      <c r="H109" s="111"/>
      <c r="I109" s="162"/>
    </row>
    <row r="110" spans="1:10">
      <c r="A110" s="122"/>
      <c r="B110" s="40" t="s">
        <v>30</v>
      </c>
      <c r="C110" s="40" t="s">
        <v>261</v>
      </c>
      <c r="D110" s="32"/>
      <c r="E110" s="88"/>
      <c r="F110" s="117"/>
      <c r="G110" s="32"/>
      <c r="H110" s="111"/>
      <c r="I110" s="162"/>
    </row>
    <row r="111" spans="1:10">
      <c r="A111" s="122"/>
      <c r="B111" s="40" t="s">
        <v>30</v>
      </c>
      <c r="C111" s="40" t="s">
        <v>262</v>
      </c>
      <c r="D111" s="32"/>
      <c r="E111" s="88"/>
      <c r="F111" s="117"/>
      <c r="G111" s="32"/>
      <c r="H111" s="111"/>
      <c r="I111" s="162"/>
    </row>
    <row r="112" spans="1:10">
      <c r="A112" s="122"/>
      <c r="B112" s="40" t="s">
        <v>30</v>
      </c>
      <c r="C112" s="40" t="s">
        <v>263</v>
      </c>
      <c r="D112" s="32"/>
      <c r="E112" s="88"/>
      <c r="F112" s="117"/>
      <c r="G112" s="32"/>
      <c r="H112" s="111"/>
      <c r="I112" s="162"/>
    </row>
    <row r="113" spans="1:10">
      <c r="A113" s="122"/>
      <c r="B113" s="40" t="s">
        <v>30</v>
      </c>
      <c r="C113" s="40" t="s">
        <v>264</v>
      </c>
      <c r="D113" s="32"/>
      <c r="E113" s="88"/>
      <c r="F113" s="117"/>
      <c r="G113" s="32"/>
      <c r="H113" s="111"/>
      <c r="I113" s="162"/>
    </row>
    <row r="114" spans="1:10">
      <c r="A114" s="122"/>
      <c r="B114" s="40" t="s">
        <v>30</v>
      </c>
      <c r="C114" s="40" t="s">
        <v>265</v>
      </c>
      <c r="D114" s="32"/>
      <c r="E114" s="88"/>
      <c r="F114" s="117"/>
      <c r="G114" s="32"/>
      <c r="H114" s="111"/>
      <c r="I114" s="162"/>
    </row>
    <row r="115" spans="1:10">
      <c r="A115" s="122"/>
      <c r="B115" s="40" t="s">
        <v>30</v>
      </c>
      <c r="C115" s="142" t="s">
        <v>161</v>
      </c>
      <c r="D115" s="32"/>
      <c r="E115" s="88"/>
      <c r="F115" s="117"/>
      <c r="G115" s="32"/>
      <c r="H115" s="111"/>
      <c r="I115" s="162"/>
    </row>
    <row r="116" spans="1:10">
      <c r="A116" s="122"/>
      <c r="B116" s="116" t="s">
        <v>32</v>
      </c>
      <c r="C116" s="116" t="s">
        <v>266</v>
      </c>
      <c r="D116" s="32">
        <f>1+1</f>
        <v>2</v>
      </c>
      <c r="E116" s="32">
        <f t="shared" si="16"/>
        <v>0.8</v>
      </c>
      <c r="F116" s="32">
        <v>800</v>
      </c>
      <c r="G116" s="32">
        <f t="shared" si="15"/>
        <v>1600</v>
      </c>
      <c r="H116" s="111">
        <f t="shared" si="0"/>
        <v>19200</v>
      </c>
      <c r="I116" s="162"/>
    </row>
    <row r="117" spans="1:10">
      <c r="A117" s="122"/>
      <c r="B117" s="116" t="s">
        <v>32</v>
      </c>
      <c r="C117" s="116" t="s">
        <v>267</v>
      </c>
      <c r="D117" s="32"/>
      <c r="E117" s="32"/>
      <c r="F117" s="32"/>
      <c r="G117" s="32"/>
      <c r="H117" s="111"/>
      <c r="I117" s="162"/>
    </row>
    <row r="118" spans="1:10">
      <c r="A118" s="111"/>
      <c r="B118" s="40" t="s">
        <v>15</v>
      </c>
      <c r="C118" s="40" t="s">
        <v>277</v>
      </c>
      <c r="D118" s="32">
        <v>1</v>
      </c>
      <c r="E118" s="88">
        <f t="shared" si="16"/>
        <v>0.5</v>
      </c>
      <c r="F118" s="32">
        <v>500</v>
      </c>
      <c r="G118" s="35">
        <f t="shared" si="15"/>
        <v>500</v>
      </c>
      <c r="H118" s="111">
        <f t="shared" si="0"/>
        <v>6000</v>
      </c>
      <c r="I118" s="162"/>
      <c r="J118" s="137" t="s">
        <v>278</v>
      </c>
    </row>
    <row r="119" spans="1:10">
      <c r="A119" s="123">
        <v>1</v>
      </c>
      <c r="B119" s="55" t="s">
        <v>94</v>
      </c>
      <c r="C119" s="55"/>
      <c r="D119" s="56">
        <f>D120</f>
        <v>1</v>
      </c>
      <c r="E119" s="57"/>
      <c r="F119" s="57"/>
      <c r="G119" s="56">
        <f>G120</f>
        <v>800</v>
      </c>
      <c r="H119" s="56">
        <f t="shared" si="0"/>
        <v>9600</v>
      </c>
      <c r="I119" s="162"/>
    </row>
    <row r="120" spans="1:10">
      <c r="A120" s="111"/>
      <c r="B120" s="40" t="s">
        <v>30</v>
      </c>
      <c r="C120" s="40" t="s">
        <v>268</v>
      </c>
      <c r="D120" s="32">
        <v>1</v>
      </c>
      <c r="E120" s="115">
        <f t="shared" si="16"/>
        <v>0.8</v>
      </c>
      <c r="F120" s="32">
        <v>800</v>
      </c>
      <c r="G120" s="32">
        <f>D120*F120</f>
        <v>800</v>
      </c>
      <c r="H120" s="111">
        <f t="shared" si="0"/>
        <v>9600</v>
      </c>
      <c r="I120" s="162"/>
    </row>
    <row r="121" spans="1:10">
      <c r="A121" s="123">
        <v>2</v>
      </c>
      <c r="B121" s="55" t="s">
        <v>95</v>
      </c>
      <c r="C121" s="55"/>
      <c r="D121" s="56">
        <f>D122</f>
        <v>3</v>
      </c>
      <c r="E121" s="57"/>
      <c r="F121" s="57"/>
      <c r="G121" s="56">
        <f>G122</f>
        <v>2400</v>
      </c>
      <c r="H121" s="56">
        <f t="shared" si="0"/>
        <v>28800</v>
      </c>
      <c r="I121" s="162"/>
    </row>
    <row r="122" spans="1:10">
      <c r="A122" s="111"/>
      <c r="B122" s="40" t="s">
        <v>30</v>
      </c>
      <c r="C122" s="40" t="s">
        <v>269</v>
      </c>
      <c r="D122" s="32">
        <v>3</v>
      </c>
      <c r="E122" s="32">
        <f t="shared" si="16"/>
        <v>0.8</v>
      </c>
      <c r="F122" s="32">
        <v>800</v>
      </c>
      <c r="G122" s="32">
        <f>D122*F122</f>
        <v>2400</v>
      </c>
      <c r="H122" s="111">
        <f t="shared" si="0"/>
        <v>28800</v>
      </c>
      <c r="I122" s="162"/>
    </row>
    <row r="123" spans="1:10">
      <c r="A123" s="111"/>
      <c r="B123" s="40" t="s">
        <v>30</v>
      </c>
      <c r="C123" s="40" t="s">
        <v>270</v>
      </c>
      <c r="D123" s="32"/>
      <c r="E123" s="32"/>
      <c r="F123" s="32"/>
      <c r="G123" s="32"/>
      <c r="H123" s="111"/>
      <c r="I123" s="162"/>
    </row>
    <row r="124" spans="1:10">
      <c r="A124" s="111"/>
      <c r="B124" s="40" t="s">
        <v>30</v>
      </c>
      <c r="C124" s="146" t="s">
        <v>436</v>
      </c>
      <c r="D124" s="32"/>
      <c r="E124" s="32"/>
      <c r="F124" s="32"/>
      <c r="G124" s="32"/>
      <c r="H124" s="111"/>
      <c r="I124" s="162"/>
    </row>
    <row r="125" spans="1:10" ht="24" customHeight="1">
      <c r="A125" s="123">
        <v>3</v>
      </c>
      <c r="B125" s="55" t="s">
        <v>96</v>
      </c>
      <c r="C125" s="55"/>
      <c r="D125" s="56">
        <f>D126</f>
        <v>2</v>
      </c>
      <c r="E125" s="57"/>
      <c r="F125" s="57"/>
      <c r="G125" s="56">
        <f>G126</f>
        <v>1600</v>
      </c>
      <c r="H125" s="56">
        <f t="shared" si="0"/>
        <v>19200</v>
      </c>
      <c r="I125" s="162"/>
    </row>
    <row r="126" spans="1:10">
      <c r="A126" s="111"/>
      <c r="B126" s="40" t="s">
        <v>30</v>
      </c>
      <c r="C126" s="40" t="s">
        <v>271</v>
      </c>
      <c r="D126" s="32">
        <v>2</v>
      </c>
      <c r="E126" s="32">
        <f t="shared" si="16"/>
        <v>0.8</v>
      </c>
      <c r="F126" s="32">
        <v>800</v>
      </c>
      <c r="G126" s="35">
        <f>D126*F126</f>
        <v>1600</v>
      </c>
      <c r="H126" s="111">
        <f t="shared" si="0"/>
        <v>19200</v>
      </c>
      <c r="I126" s="162"/>
    </row>
    <row r="127" spans="1:10">
      <c r="A127" s="111"/>
      <c r="B127" s="40" t="s">
        <v>30</v>
      </c>
      <c r="C127" s="142" t="s">
        <v>161</v>
      </c>
      <c r="D127" s="32"/>
      <c r="E127" s="32"/>
      <c r="F127" s="32"/>
      <c r="G127" s="35"/>
      <c r="H127" s="111"/>
      <c r="I127" s="162"/>
    </row>
    <row r="128" spans="1:10">
      <c r="A128" s="123">
        <v>4</v>
      </c>
      <c r="B128" s="55" t="s">
        <v>97</v>
      </c>
      <c r="C128" s="55"/>
      <c r="D128" s="56">
        <f>D129</f>
        <v>1</v>
      </c>
      <c r="E128" s="57"/>
      <c r="F128" s="56"/>
      <c r="G128" s="56">
        <f>G129</f>
        <v>800</v>
      </c>
      <c r="H128" s="56">
        <f t="shared" si="0"/>
        <v>9600</v>
      </c>
      <c r="I128" s="162"/>
    </row>
    <row r="129" spans="1:9">
      <c r="A129" s="111"/>
      <c r="B129" s="40" t="s">
        <v>30</v>
      </c>
      <c r="C129" s="142" t="s">
        <v>161</v>
      </c>
      <c r="D129" s="32">
        <v>1</v>
      </c>
      <c r="E129" s="32">
        <f t="shared" si="16"/>
        <v>0.8</v>
      </c>
      <c r="F129" s="32">
        <v>800</v>
      </c>
      <c r="G129" s="32">
        <f>D129*F129</f>
        <v>800</v>
      </c>
      <c r="H129" s="111">
        <f t="shared" si="0"/>
        <v>9600</v>
      </c>
      <c r="I129" s="162"/>
    </row>
    <row r="130" spans="1:9">
      <c r="A130" s="123">
        <v>5</v>
      </c>
      <c r="B130" s="55" t="s">
        <v>98</v>
      </c>
      <c r="C130" s="55"/>
      <c r="D130" s="56">
        <f>D131</f>
        <v>2</v>
      </c>
      <c r="E130" s="57"/>
      <c r="F130" s="57"/>
      <c r="G130" s="56">
        <f>G131</f>
        <v>1600</v>
      </c>
      <c r="H130" s="56">
        <f t="shared" si="0"/>
        <v>19200</v>
      </c>
      <c r="I130" s="162"/>
    </row>
    <row r="131" spans="1:9">
      <c r="A131" s="111"/>
      <c r="B131" s="40" t="s">
        <v>30</v>
      </c>
      <c r="C131" s="40" t="s">
        <v>419</v>
      </c>
      <c r="D131" s="32">
        <v>2</v>
      </c>
      <c r="E131" s="32">
        <f t="shared" si="16"/>
        <v>0.8</v>
      </c>
      <c r="F131" s="32">
        <v>800</v>
      </c>
      <c r="G131" s="32">
        <f>D131*F131</f>
        <v>1600</v>
      </c>
      <c r="H131" s="111">
        <f t="shared" si="0"/>
        <v>19200</v>
      </c>
      <c r="I131" s="162"/>
    </row>
    <row r="132" spans="1:9">
      <c r="A132" s="111"/>
      <c r="B132" s="40" t="s">
        <v>30</v>
      </c>
      <c r="C132" s="40" t="s">
        <v>420</v>
      </c>
      <c r="D132" s="32"/>
      <c r="E132" s="32"/>
      <c r="F132" s="32"/>
      <c r="G132" s="32"/>
      <c r="H132" s="111"/>
      <c r="I132" s="162"/>
    </row>
    <row r="133" spans="1:9">
      <c r="A133" s="123">
        <v>6</v>
      </c>
      <c r="B133" s="55" t="s">
        <v>99</v>
      </c>
      <c r="C133" s="55"/>
      <c r="D133" s="56">
        <f>D134</f>
        <v>1</v>
      </c>
      <c r="E133" s="57"/>
      <c r="F133" s="57"/>
      <c r="G133" s="56">
        <f>G134</f>
        <v>800</v>
      </c>
      <c r="H133" s="56">
        <f t="shared" si="0"/>
        <v>9600</v>
      </c>
      <c r="I133" s="162"/>
    </row>
    <row r="134" spans="1:9">
      <c r="A134" s="111"/>
      <c r="B134" s="40" t="s">
        <v>30</v>
      </c>
      <c r="C134" s="40" t="s">
        <v>279</v>
      </c>
      <c r="D134" s="32">
        <v>1</v>
      </c>
      <c r="E134" s="32">
        <f t="shared" si="16"/>
        <v>0.8</v>
      </c>
      <c r="F134" s="32">
        <v>800</v>
      </c>
      <c r="G134" s="32">
        <f>D134*F134</f>
        <v>800</v>
      </c>
      <c r="H134" s="111">
        <f t="shared" si="0"/>
        <v>9600</v>
      </c>
      <c r="I134" s="162"/>
    </row>
    <row r="135" spans="1:9">
      <c r="A135" s="123">
        <v>7</v>
      </c>
      <c r="B135" s="55" t="s">
        <v>100</v>
      </c>
      <c r="C135" s="55"/>
      <c r="D135" s="56">
        <f>D136</f>
        <v>2</v>
      </c>
      <c r="E135" s="57"/>
      <c r="F135" s="57"/>
      <c r="G135" s="56">
        <f>G136</f>
        <v>1600</v>
      </c>
      <c r="H135" s="56">
        <f t="shared" si="0"/>
        <v>19200</v>
      </c>
      <c r="I135" s="162"/>
    </row>
    <row r="136" spans="1:9">
      <c r="A136" s="111"/>
      <c r="B136" s="40" t="s">
        <v>30</v>
      </c>
      <c r="C136" s="40" t="s">
        <v>280</v>
      </c>
      <c r="D136" s="32">
        <v>2</v>
      </c>
      <c r="E136" s="32">
        <f t="shared" si="16"/>
        <v>0.8</v>
      </c>
      <c r="F136" s="32">
        <v>800</v>
      </c>
      <c r="G136" s="35">
        <f>D136*F136</f>
        <v>1600</v>
      </c>
      <c r="H136" s="111">
        <f t="shared" si="0"/>
        <v>19200</v>
      </c>
      <c r="I136" s="162"/>
    </row>
    <row r="137" spans="1:9">
      <c r="A137" s="111"/>
      <c r="B137" s="40" t="s">
        <v>30</v>
      </c>
      <c r="C137" s="142" t="s">
        <v>161</v>
      </c>
      <c r="D137" s="32"/>
      <c r="E137" s="32"/>
      <c r="F137" s="32"/>
      <c r="G137" s="35"/>
      <c r="H137" s="111"/>
      <c r="I137" s="162"/>
    </row>
    <row r="138" spans="1:9">
      <c r="A138" s="123">
        <v>8</v>
      </c>
      <c r="B138" s="55" t="s">
        <v>101</v>
      </c>
      <c r="C138" s="55"/>
      <c r="D138" s="56">
        <f>D139</f>
        <v>3</v>
      </c>
      <c r="E138" s="57"/>
      <c r="F138" s="57"/>
      <c r="G138" s="56">
        <f>G139</f>
        <v>2400</v>
      </c>
      <c r="H138" s="56">
        <f t="shared" si="0"/>
        <v>28800</v>
      </c>
      <c r="I138" s="162"/>
    </row>
    <row r="139" spans="1:9">
      <c r="A139" s="111"/>
      <c r="B139" s="40" t="s">
        <v>30</v>
      </c>
      <c r="C139" s="40" t="s">
        <v>281</v>
      </c>
      <c r="D139" s="32">
        <v>3</v>
      </c>
      <c r="E139" s="32">
        <f t="shared" si="16"/>
        <v>0.8</v>
      </c>
      <c r="F139" s="32">
        <v>800</v>
      </c>
      <c r="G139" s="32">
        <f>D139*F139</f>
        <v>2400</v>
      </c>
      <c r="H139" s="111">
        <f t="shared" si="0"/>
        <v>28800</v>
      </c>
      <c r="I139" s="162"/>
    </row>
    <row r="140" spans="1:9">
      <c r="A140" s="111"/>
      <c r="B140" s="40" t="s">
        <v>30</v>
      </c>
      <c r="C140" s="40" t="s">
        <v>282</v>
      </c>
      <c r="D140" s="32"/>
      <c r="E140" s="32"/>
      <c r="F140" s="32"/>
      <c r="G140" s="32"/>
      <c r="H140" s="111"/>
      <c r="I140" s="162"/>
    </row>
    <row r="141" spans="1:9">
      <c r="A141" s="111"/>
      <c r="B141" s="40" t="s">
        <v>30</v>
      </c>
      <c r="C141" s="40" t="s">
        <v>283</v>
      </c>
      <c r="D141" s="32"/>
      <c r="E141" s="32"/>
      <c r="F141" s="32"/>
      <c r="G141" s="32"/>
      <c r="H141" s="111"/>
      <c r="I141" s="162"/>
    </row>
    <row r="142" spans="1:9">
      <c r="A142" s="123">
        <v>9</v>
      </c>
      <c r="B142" s="55" t="s">
        <v>102</v>
      </c>
      <c r="C142" s="55"/>
      <c r="D142" s="56">
        <f>D143</f>
        <v>1</v>
      </c>
      <c r="E142" s="57"/>
      <c r="F142" s="57"/>
      <c r="G142" s="56">
        <f>G143</f>
        <v>800</v>
      </c>
      <c r="H142" s="56">
        <f t="shared" si="0"/>
        <v>9600</v>
      </c>
      <c r="I142" s="162"/>
    </row>
    <row r="143" spans="1:9">
      <c r="A143" s="111"/>
      <c r="B143" s="40" t="s">
        <v>30</v>
      </c>
      <c r="C143" s="40" t="s">
        <v>284</v>
      </c>
      <c r="D143" s="32">
        <v>1</v>
      </c>
      <c r="E143" s="32">
        <f t="shared" si="16"/>
        <v>0.8</v>
      </c>
      <c r="F143" s="32">
        <v>800</v>
      </c>
      <c r="G143" s="32">
        <f>D143*F143</f>
        <v>800</v>
      </c>
      <c r="H143" s="111">
        <f t="shared" si="0"/>
        <v>9600</v>
      </c>
      <c r="I143" s="162"/>
    </row>
    <row r="144" spans="1:9">
      <c r="A144" s="123">
        <v>10</v>
      </c>
      <c r="B144" s="55" t="s">
        <v>103</v>
      </c>
      <c r="C144" s="55"/>
      <c r="D144" s="56">
        <f>D145</f>
        <v>2</v>
      </c>
      <c r="E144" s="57"/>
      <c r="F144" s="57"/>
      <c r="G144" s="56">
        <f>G145</f>
        <v>1600</v>
      </c>
      <c r="H144" s="56">
        <f t="shared" si="0"/>
        <v>19200</v>
      </c>
      <c r="I144" s="162"/>
    </row>
    <row r="145" spans="1:10">
      <c r="A145" s="111"/>
      <c r="B145" s="40" t="s">
        <v>30</v>
      </c>
      <c r="C145" s="40" t="s">
        <v>285</v>
      </c>
      <c r="D145" s="32">
        <v>2</v>
      </c>
      <c r="E145" s="32">
        <f t="shared" si="16"/>
        <v>0.8</v>
      </c>
      <c r="F145" s="32">
        <v>800</v>
      </c>
      <c r="G145" s="35">
        <f>D145*F145</f>
        <v>1600</v>
      </c>
      <c r="H145" s="111">
        <f t="shared" si="0"/>
        <v>19200</v>
      </c>
      <c r="I145" s="162"/>
    </row>
    <row r="146" spans="1:10">
      <c r="A146" s="111"/>
      <c r="B146" s="40" t="s">
        <v>30</v>
      </c>
      <c r="C146" s="146" t="s">
        <v>437</v>
      </c>
      <c r="D146" s="32"/>
      <c r="E146" s="32"/>
      <c r="F146" s="32"/>
      <c r="G146" s="35"/>
      <c r="H146" s="111"/>
      <c r="I146" s="162"/>
    </row>
    <row r="147" spans="1:10">
      <c r="A147" s="123">
        <v>11</v>
      </c>
      <c r="B147" s="55" t="s">
        <v>104</v>
      </c>
      <c r="C147" s="55"/>
      <c r="D147" s="56">
        <f>D148</f>
        <v>3</v>
      </c>
      <c r="E147" s="57"/>
      <c r="F147" s="57"/>
      <c r="G147" s="56">
        <f>G148</f>
        <v>2400</v>
      </c>
      <c r="H147" s="56">
        <f t="shared" si="0"/>
        <v>28800</v>
      </c>
      <c r="I147" s="162"/>
    </row>
    <row r="148" spans="1:10">
      <c r="A148" s="111"/>
      <c r="B148" s="40" t="s">
        <v>30</v>
      </c>
      <c r="C148" s="40" t="s">
        <v>286</v>
      </c>
      <c r="D148" s="32">
        <v>3</v>
      </c>
      <c r="E148" s="32">
        <f t="shared" si="16"/>
        <v>0.8</v>
      </c>
      <c r="F148" s="32">
        <v>800</v>
      </c>
      <c r="G148" s="35">
        <f>D148*F148</f>
        <v>2400</v>
      </c>
      <c r="H148" s="111">
        <f t="shared" si="0"/>
        <v>28800</v>
      </c>
      <c r="I148" s="162"/>
    </row>
    <row r="149" spans="1:10">
      <c r="A149" s="111"/>
      <c r="B149" s="40" t="s">
        <v>30</v>
      </c>
      <c r="C149" s="40" t="s">
        <v>287</v>
      </c>
      <c r="D149" s="32"/>
      <c r="E149" s="32"/>
      <c r="F149" s="32"/>
      <c r="G149" s="35"/>
      <c r="H149" s="111"/>
      <c r="I149" s="162"/>
    </row>
    <row r="150" spans="1:10">
      <c r="A150" s="111"/>
      <c r="B150" s="40" t="s">
        <v>30</v>
      </c>
      <c r="C150" s="40" t="s">
        <v>288</v>
      </c>
      <c r="D150" s="32"/>
      <c r="E150" s="32"/>
      <c r="F150" s="32"/>
      <c r="G150" s="35"/>
      <c r="H150" s="111"/>
      <c r="I150" s="162"/>
      <c r="J150" s="137" t="s">
        <v>289</v>
      </c>
    </row>
    <row r="151" spans="1:10" ht="25.5">
      <c r="A151" s="125" t="s">
        <v>2</v>
      </c>
      <c r="B151" s="41" t="s">
        <v>80</v>
      </c>
      <c r="C151" s="41"/>
      <c r="D151" s="38">
        <f>D152+D159+D161+D163</f>
        <v>9</v>
      </c>
      <c r="E151" s="39"/>
      <c r="F151" s="39"/>
      <c r="G151" s="38">
        <f>G152+G159+G161+G163</f>
        <v>7250</v>
      </c>
      <c r="H151" s="38">
        <f>H152+H159+H161+H163</f>
        <v>87000</v>
      </c>
      <c r="I151" s="162"/>
    </row>
    <row r="152" spans="1:10">
      <c r="A152" s="121"/>
      <c r="B152" s="59" t="s">
        <v>36</v>
      </c>
      <c r="C152" s="59"/>
      <c r="D152" s="56">
        <f>D153+D154+D155+D157+D158</f>
        <v>6</v>
      </c>
      <c r="E152" s="57"/>
      <c r="F152" s="57"/>
      <c r="G152" s="56">
        <f>G153+G154+G155+G157+G158</f>
        <v>4850</v>
      </c>
      <c r="H152" s="56">
        <f t="shared" ref="H152:H233" si="18">G152*12</f>
        <v>58200</v>
      </c>
      <c r="I152" s="162"/>
    </row>
    <row r="153" spans="1:10">
      <c r="A153" s="122"/>
      <c r="B153" s="116" t="s">
        <v>28</v>
      </c>
      <c r="C153" s="116" t="s">
        <v>291</v>
      </c>
      <c r="D153" s="32">
        <v>1</v>
      </c>
      <c r="E153" s="115">
        <f t="shared" ref="E153:E154" si="19">+F153/1000</f>
        <v>1.1499999999999999</v>
      </c>
      <c r="F153" s="32">
        <v>1150</v>
      </c>
      <c r="G153" s="32">
        <f>D153*F153</f>
        <v>1150</v>
      </c>
      <c r="H153" s="111">
        <f t="shared" ref="H153" si="20">G153*12</f>
        <v>13800</v>
      </c>
      <c r="I153" s="162"/>
    </row>
    <row r="154" spans="1:10">
      <c r="A154" s="122"/>
      <c r="B154" s="116" t="s">
        <v>31</v>
      </c>
      <c r="C154" s="141" t="s">
        <v>161</v>
      </c>
      <c r="D154" s="32">
        <v>1</v>
      </c>
      <c r="E154" s="88">
        <f t="shared" si="19"/>
        <v>0.8</v>
      </c>
      <c r="F154" s="32">
        <v>800</v>
      </c>
      <c r="G154" s="32">
        <f>D154*F154</f>
        <v>800</v>
      </c>
      <c r="H154" s="111">
        <f t="shared" ref="H154" si="21">G154*12</f>
        <v>9600</v>
      </c>
      <c r="I154" s="162"/>
    </row>
    <row r="155" spans="1:10">
      <c r="A155" s="122"/>
      <c r="B155" s="40" t="s">
        <v>30</v>
      </c>
      <c r="C155" s="40" t="s">
        <v>292</v>
      </c>
      <c r="D155" s="32">
        <v>2</v>
      </c>
      <c r="E155" s="32">
        <f t="shared" si="16"/>
        <v>0.8</v>
      </c>
      <c r="F155" s="32">
        <v>800</v>
      </c>
      <c r="G155" s="32">
        <f>D155*F155</f>
        <v>1600</v>
      </c>
      <c r="H155" s="111">
        <f t="shared" si="18"/>
        <v>19200</v>
      </c>
      <c r="I155" s="162"/>
    </row>
    <row r="156" spans="1:10">
      <c r="A156" s="122"/>
      <c r="B156" s="40" t="s">
        <v>30</v>
      </c>
      <c r="C156" s="40" t="s">
        <v>293</v>
      </c>
      <c r="D156" s="32"/>
      <c r="E156" s="32"/>
      <c r="F156" s="32"/>
      <c r="G156" s="32"/>
      <c r="H156" s="111"/>
      <c r="I156" s="162"/>
    </row>
    <row r="157" spans="1:10">
      <c r="A157" s="111"/>
      <c r="B157" s="42" t="s">
        <v>32</v>
      </c>
      <c r="C157" s="42" t="s">
        <v>294</v>
      </c>
      <c r="D157" s="32">
        <v>1</v>
      </c>
      <c r="E157" s="32">
        <f t="shared" si="16"/>
        <v>0.8</v>
      </c>
      <c r="F157" s="32">
        <v>800</v>
      </c>
      <c r="G157" s="32">
        <f>D157*F157</f>
        <v>800</v>
      </c>
      <c r="H157" s="111">
        <f t="shared" si="18"/>
        <v>9600</v>
      </c>
      <c r="I157" s="162"/>
    </row>
    <row r="158" spans="1:10">
      <c r="A158" s="111"/>
      <c r="B158" s="42" t="s">
        <v>15</v>
      </c>
      <c r="C158" s="42" t="s">
        <v>290</v>
      </c>
      <c r="D158" s="32">
        <v>1</v>
      </c>
      <c r="E158" s="88">
        <f t="shared" si="16"/>
        <v>0.5</v>
      </c>
      <c r="F158" s="32">
        <v>500</v>
      </c>
      <c r="G158" s="32">
        <f>D158*F158</f>
        <v>500</v>
      </c>
      <c r="H158" s="111">
        <f t="shared" si="18"/>
        <v>6000</v>
      </c>
      <c r="I158" s="162"/>
      <c r="J158" s="137" t="s">
        <v>278</v>
      </c>
    </row>
    <row r="159" spans="1:10">
      <c r="A159" s="123">
        <v>1</v>
      </c>
      <c r="B159" s="60" t="s">
        <v>105</v>
      </c>
      <c r="C159" s="60"/>
      <c r="D159" s="56">
        <f>D160</f>
        <v>1</v>
      </c>
      <c r="E159" s="57"/>
      <c r="F159" s="57"/>
      <c r="G159" s="56">
        <f>G160</f>
        <v>800</v>
      </c>
      <c r="H159" s="56">
        <f t="shared" si="18"/>
        <v>9600</v>
      </c>
      <c r="I159" s="162"/>
    </row>
    <row r="160" spans="1:10">
      <c r="A160" s="111"/>
      <c r="B160" s="40" t="s">
        <v>30</v>
      </c>
      <c r="C160" s="40" t="s">
        <v>295</v>
      </c>
      <c r="D160" s="32">
        <v>1</v>
      </c>
      <c r="E160" s="32">
        <f t="shared" si="16"/>
        <v>0.8</v>
      </c>
      <c r="F160" s="32">
        <v>800</v>
      </c>
      <c r="G160" s="35">
        <f>D160*F160</f>
        <v>800</v>
      </c>
      <c r="H160" s="111">
        <f t="shared" si="18"/>
        <v>9600</v>
      </c>
      <c r="I160" s="162"/>
    </row>
    <row r="161" spans="1:9">
      <c r="A161" s="123">
        <v>2</v>
      </c>
      <c r="B161" s="60" t="s">
        <v>106</v>
      </c>
      <c r="C161" s="60"/>
      <c r="D161" s="56">
        <f>D162</f>
        <v>1</v>
      </c>
      <c r="E161" s="57"/>
      <c r="F161" s="57"/>
      <c r="G161" s="56">
        <f>G162</f>
        <v>800</v>
      </c>
      <c r="H161" s="56">
        <f t="shared" si="18"/>
        <v>9600</v>
      </c>
      <c r="I161" s="162"/>
    </row>
    <row r="162" spans="1:9">
      <c r="A162" s="111"/>
      <c r="B162" s="40" t="s">
        <v>30</v>
      </c>
      <c r="C162" s="40" t="s">
        <v>296</v>
      </c>
      <c r="D162" s="32">
        <v>1</v>
      </c>
      <c r="E162" s="32">
        <f t="shared" si="16"/>
        <v>0.8</v>
      </c>
      <c r="F162" s="32">
        <v>800</v>
      </c>
      <c r="G162" s="35">
        <f>D162*F162</f>
        <v>800</v>
      </c>
      <c r="H162" s="111">
        <f t="shared" si="18"/>
        <v>9600</v>
      </c>
      <c r="I162" s="162"/>
    </row>
    <row r="163" spans="1:9">
      <c r="A163" s="123">
        <v>3</v>
      </c>
      <c r="B163" s="60" t="s">
        <v>107</v>
      </c>
      <c r="C163" s="60"/>
      <c r="D163" s="56">
        <f>D164</f>
        <v>1</v>
      </c>
      <c r="E163" s="57"/>
      <c r="F163" s="57"/>
      <c r="G163" s="56">
        <f>G164</f>
        <v>800</v>
      </c>
      <c r="H163" s="56">
        <f t="shared" si="18"/>
        <v>9600</v>
      </c>
      <c r="I163" s="162"/>
    </row>
    <row r="164" spans="1:9">
      <c r="A164" s="111"/>
      <c r="B164" s="40" t="s">
        <v>30</v>
      </c>
      <c r="C164" s="40" t="s">
        <v>297</v>
      </c>
      <c r="D164" s="32">
        <v>1</v>
      </c>
      <c r="E164" s="32">
        <f t="shared" si="16"/>
        <v>0.8</v>
      </c>
      <c r="F164" s="32">
        <v>800</v>
      </c>
      <c r="G164" s="32">
        <f>D164*F164</f>
        <v>800</v>
      </c>
      <c r="H164" s="111">
        <f t="shared" si="18"/>
        <v>9600</v>
      </c>
      <c r="I164" s="162"/>
    </row>
    <row r="165" spans="1:9">
      <c r="A165" s="125" t="s">
        <v>16</v>
      </c>
      <c r="B165" s="41" t="s">
        <v>81</v>
      </c>
      <c r="C165" s="41"/>
      <c r="D165" s="38">
        <f>D166+D174+D178</f>
        <v>11</v>
      </c>
      <c r="E165" s="39"/>
      <c r="F165" s="39"/>
      <c r="G165" s="38">
        <f>G166+G174+G178</f>
        <v>8850</v>
      </c>
      <c r="H165" s="38">
        <f>H166+H174+H178</f>
        <v>106200</v>
      </c>
      <c r="I165" s="162"/>
    </row>
    <row r="166" spans="1:9">
      <c r="A166" s="121"/>
      <c r="B166" s="59" t="s">
        <v>37</v>
      </c>
      <c r="C166" s="59"/>
      <c r="D166" s="56">
        <f>D167+D168+D169+D172+D173</f>
        <v>7</v>
      </c>
      <c r="E166" s="57"/>
      <c r="F166" s="57"/>
      <c r="G166" s="56">
        <f>G167+G168+G169+G172+G173</f>
        <v>5650</v>
      </c>
      <c r="H166" s="56">
        <f t="shared" si="18"/>
        <v>67800</v>
      </c>
      <c r="I166" s="162"/>
    </row>
    <row r="167" spans="1:9">
      <c r="A167" s="122"/>
      <c r="B167" s="116" t="s">
        <v>28</v>
      </c>
      <c r="C167" s="116" t="s">
        <v>298</v>
      </c>
      <c r="D167" s="32">
        <v>1</v>
      </c>
      <c r="E167" s="115">
        <f t="shared" si="16"/>
        <v>1.1499999999999999</v>
      </c>
      <c r="F167" s="32">
        <v>1150</v>
      </c>
      <c r="G167" s="32">
        <f>D167*F167</f>
        <v>1150</v>
      </c>
      <c r="H167" s="111">
        <f t="shared" si="18"/>
        <v>13800</v>
      </c>
      <c r="I167" s="162"/>
    </row>
    <row r="168" spans="1:9">
      <c r="A168" s="122"/>
      <c r="B168" s="116" t="s">
        <v>31</v>
      </c>
      <c r="C168" s="141" t="s">
        <v>161</v>
      </c>
      <c r="D168" s="32">
        <v>1</v>
      </c>
      <c r="E168" s="88">
        <f t="shared" si="16"/>
        <v>0.8</v>
      </c>
      <c r="F168" s="32">
        <v>800</v>
      </c>
      <c r="G168" s="32">
        <f>D168*F168</f>
        <v>800</v>
      </c>
      <c r="H168" s="111">
        <f t="shared" ref="H168" si="22">G168*12</f>
        <v>9600</v>
      </c>
      <c r="I168" s="162"/>
    </row>
    <row r="169" spans="1:9">
      <c r="A169" s="122"/>
      <c r="B169" s="40" t="s">
        <v>30</v>
      </c>
      <c r="C169" s="40" t="s">
        <v>299</v>
      </c>
      <c r="D169" s="32">
        <v>3</v>
      </c>
      <c r="E169" s="32">
        <f t="shared" si="16"/>
        <v>0.8</v>
      </c>
      <c r="F169" s="32">
        <v>800</v>
      </c>
      <c r="G169" s="32">
        <f>D169*F169</f>
        <v>2400</v>
      </c>
      <c r="H169" s="111">
        <f t="shared" si="18"/>
        <v>28800</v>
      </c>
      <c r="I169" s="162"/>
    </row>
    <row r="170" spans="1:9">
      <c r="A170" s="122"/>
      <c r="B170" s="40" t="s">
        <v>30</v>
      </c>
      <c r="C170" s="40" t="s">
        <v>300</v>
      </c>
      <c r="D170" s="32"/>
      <c r="E170" s="32"/>
      <c r="F170" s="32"/>
      <c r="G170" s="32"/>
      <c r="H170" s="111"/>
      <c r="I170" s="162"/>
    </row>
    <row r="171" spans="1:9">
      <c r="A171" s="122"/>
      <c r="B171" s="40" t="s">
        <v>30</v>
      </c>
      <c r="C171" s="40" t="s">
        <v>301</v>
      </c>
      <c r="D171" s="32"/>
      <c r="E171" s="32"/>
      <c r="F171" s="32"/>
      <c r="G171" s="32"/>
      <c r="H171" s="111"/>
      <c r="I171" s="162"/>
    </row>
    <row r="172" spans="1:9">
      <c r="A172" s="122"/>
      <c r="B172" s="116" t="s">
        <v>32</v>
      </c>
      <c r="C172" s="116" t="s">
        <v>302</v>
      </c>
      <c r="D172" s="32">
        <v>1</v>
      </c>
      <c r="E172" s="32">
        <f t="shared" si="16"/>
        <v>0.8</v>
      </c>
      <c r="F172" s="32">
        <v>800</v>
      </c>
      <c r="G172" s="32">
        <f>D172*F172</f>
        <v>800</v>
      </c>
      <c r="H172" s="111">
        <f t="shared" si="18"/>
        <v>9600</v>
      </c>
      <c r="I172" s="162"/>
    </row>
    <row r="173" spans="1:9">
      <c r="A173" s="111"/>
      <c r="B173" s="42" t="s">
        <v>15</v>
      </c>
      <c r="C173" s="143" t="s">
        <v>161</v>
      </c>
      <c r="D173" s="32">
        <v>1</v>
      </c>
      <c r="E173" s="88">
        <f t="shared" si="16"/>
        <v>0.5</v>
      </c>
      <c r="F173" s="32">
        <v>500</v>
      </c>
      <c r="G173" s="32">
        <f>D173*F173</f>
        <v>500</v>
      </c>
      <c r="H173" s="111">
        <f t="shared" si="18"/>
        <v>6000</v>
      </c>
      <c r="I173" s="162"/>
    </row>
    <row r="174" spans="1:9">
      <c r="A174" s="123">
        <v>1</v>
      </c>
      <c r="B174" s="60" t="s">
        <v>108</v>
      </c>
      <c r="C174" s="60"/>
      <c r="D174" s="56">
        <f>D175</f>
        <v>3</v>
      </c>
      <c r="E174" s="57"/>
      <c r="F174" s="57"/>
      <c r="G174" s="56">
        <f>G175</f>
        <v>2400</v>
      </c>
      <c r="H174" s="56">
        <f t="shared" si="18"/>
        <v>28800</v>
      </c>
      <c r="I174" s="162"/>
    </row>
    <row r="175" spans="1:9" s="43" customFormat="1">
      <c r="A175" s="126"/>
      <c r="B175" s="40" t="s">
        <v>30</v>
      </c>
      <c r="C175" s="40" t="s">
        <v>303</v>
      </c>
      <c r="D175" s="32">
        <v>3</v>
      </c>
      <c r="E175" s="32">
        <f t="shared" si="16"/>
        <v>0.8</v>
      </c>
      <c r="F175" s="32">
        <v>800</v>
      </c>
      <c r="G175" s="32">
        <f>D175*F175</f>
        <v>2400</v>
      </c>
      <c r="H175" s="111">
        <f t="shared" si="18"/>
        <v>28800</v>
      </c>
      <c r="I175" s="162"/>
    </row>
    <row r="176" spans="1:9" s="43" customFormat="1">
      <c r="A176" s="126"/>
      <c r="B176" s="40" t="s">
        <v>30</v>
      </c>
      <c r="C176" s="146" t="s">
        <v>421</v>
      </c>
      <c r="D176" s="32"/>
      <c r="E176" s="32"/>
      <c r="F176" s="32"/>
      <c r="G176" s="32"/>
      <c r="H176" s="111"/>
      <c r="I176" s="162"/>
    </row>
    <row r="177" spans="1:9" s="43" customFormat="1">
      <c r="A177" s="126"/>
      <c r="B177" s="40" t="s">
        <v>30</v>
      </c>
      <c r="C177" s="142" t="s">
        <v>161</v>
      </c>
      <c r="D177" s="32"/>
      <c r="E177" s="32"/>
      <c r="F177" s="32"/>
      <c r="G177" s="32"/>
      <c r="H177" s="111"/>
      <c r="I177" s="162"/>
    </row>
    <row r="178" spans="1:9">
      <c r="A178" s="123">
        <v>2</v>
      </c>
      <c r="B178" s="60" t="s">
        <v>109</v>
      </c>
      <c r="C178" s="60"/>
      <c r="D178" s="56">
        <f>D179</f>
        <v>1</v>
      </c>
      <c r="E178" s="57"/>
      <c r="F178" s="57"/>
      <c r="G178" s="56">
        <f>G179</f>
        <v>800</v>
      </c>
      <c r="H178" s="56">
        <f t="shared" si="18"/>
        <v>9600</v>
      </c>
      <c r="I178" s="162"/>
    </row>
    <row r="179" spans="1:9">
      <c r="A179" s="111"/>
      <c r="B179" s="40" t="s">
        <v>30</v>
      </c>
      <c r="C179" s="40" t="s">
        <v>304</v>
      </c>
      <c r="D179" s="32">
        <v>1</v>
      </c>
      <c r="E179" s="32">
        <f t="shared" si="16"/>
        <v>0.8</v>
      </c>
      <c r="F179" s="32">
        <v>800</v>
      </c>
      <c r="G179" s="32">
        <f>D179*F179</f>
        <v>800</v>
      </c>
      <c r="H179" s="111">
        <f t="shared" si="18"/>
        <v>9600</v>
      </c>
      <c r="I179" s="162"/>
    </row>
    <row r="180" spans="1:9" s="36" customFormat="1" ht="25.5">
      <c r="A180" s="125" t="s">
        <v>39</v>
      </c>
      <c r="B180" s="41" t="s">
        <v>82</v>
      </c>
      <c r="C180" s="41"/>
      <c r="D180" s="38">
        <f>D181+D192+D194+D198+D201+D204+D207+D210+D212</f>
        <v>25</v>
      </c>
      <c r="E180" s="39"/>
      <c r="F180" s="39"/>
      <c r="G180" s="38">
        <f>G181+G192+G194+G198+G201+G204+G207+G210+G212</f>
        <v>20100</v>
      </c>
      <c r="H180" s="38">
        <f>H181+H192+H194+H198+H201+H204+H207+H210+H212</f>
        <v>241200</v>
      </c>
      <c r="I180" s="162"/>
    </row>
    <row r="181" spans="1:9" s="36" customFormat="1">
      <c r="A181" s="121"/>
      <c r="B181" s="59" t="s">
        <v>38</v>
      </c>
      <c r="C181" s="59"/>
      <c r="D181" s="56">
        <f>D182+D183+D184+D190+D191</f>
        <v>10</v>
      </c>
      <c r="E181" s="57"/>
      <c r="F181" s="57"/>
      <c r="G181" s="56">
        <f>G182+G183+G184+G190+G191</f>
        <v>8100</v>
      </c>
      <c r="H181" s="56">
        <f>H182+H183+H184+H190+H191</f>
        <v>97200</v>
      </c>
      <c r="I181" s="162"/>
    </row>
    <row r="182" spans="1:9">
      <c r="A182" s="122"/>
      <c r="B182" s="112" t="s">
        <v>28</v>
      </c>
      <c r="C182" s="112" t="s">
        <v>305</v>
      </c>
      <c r="D182" s="32">
        <v>1</v>
      </c>
      <c r="E182" s="88">
        <f t="shared" ref="E182:E267" si="23">+F182/1000</f>
        <v>1.2</v>
      </c>
      <c r="F182" s="32">
        <v>1200</v>
      </c>
      <c r="G182" s="32">
        <f>D182*F182</f>
        <v>1200</v>
      </c>
      <c r="H182" s="111">
        <f t="shared" si="18"/>
        <v>14400</v>
      </c>
      <c r="I182" s="162"/>
    </row>
    <row r="183" spans="1:9">
      <c r="A183" s="122"/>
      <c r="B183" s="116" t="s">
        <v>31</v>
      </c>
      <c r="C183" s="141" t="s">
        <v>161</v>
      </c>
      <c r="D183" s="32">
        <v>1</v>
      </c>
      <c r="E183" s="88">
        <f t="shared" si="23"/>
        <v>0.8</v>
      </c>
      <c r="F183" s="32">
        <v>800</v>
      </c>
      <c r="G183" s="32">
        <f>D183*F183</f>
        <v>800</v>
      </c>
      <c r="H183" s="111">
        <f t="shared" ref="H183" si="24">G183*12</f>
        <v>9600</v>
      </c>
      <c r="I183" s="162"/>
    </row>
    <row r="184" spans="1:9">
      <c r="A184" s="122"/>
      <c r="B184" s="40" t="s">
        <v>30</v>
      </c>
      <c r="C184" s="40" t="s">
        <v>306</v>
      </c>
      <c r="D184" s="32">
        <v>6</v>
      </c>
      <c r="E184" s="32">
        <f t="shared" si="23"/>
        <v>0.8</v>
      </c>
      <c r="F184" s="32">
        <v>800</v>
      </c>
      <c r="G184" s="32">
        <f>D184*F184</f>
        <v>4800</v>
      </c>
      <c r="H184" s="111">
        <f t="shared" si="18"/>
        <v>57600</v>
      </c>
      <c r="I184" s="162"/>
    </row>
    <row r="185" spans="1:9">
      <c r="A185" s="122"/>
      <c r="B185" s="40" t="s">
        <v>30</v>
      </c>
      <c r="C185" s="40" t="s">
        <v>307</v>
      </c>
      <c r="D185" s="32"/>
      <c r="E185" s="32"/>
      <c r="F185" s="32"/>
      <c r="G185" s="32"/>
      <c r="H185" s="111"/>
      <c r="I185" s="162"/>
    </row>
    <row r="186" spans="1:9">
      <c r="A186" s="122"/>
      <c r="B186" s="40" t="s">
        <v>30</v>
      </c>
      <c r="C186" s="40" t="s">
        <v>308</v>
      </c>
      <c r="D186" s="32"/>
      <c r="E186" s="32"/>
      <c r="F186" s="32"/>
      <c r="G186" s="32"/>
      <c r="H186" s="111"/>
      <c r="I186" s="162"/>
    </row>
    <row r="187" spans="1:9">
      <c r="A187" s="122"/>
      <c r="B187" s="40" t="s">
        <v>30</v>
      </c>
      <c r="C187" s="40" t="s">
        <v>309</v>
      </c>
      <c r="D187" s="32"/>
      <c r="E187" s="32"/>
      <c r="F187" s="32"/>
      <c r="G187" s="32"/>
      <c r="H187" s="111"/>
      <c r="I187" s="162"/>
    </row>
    <row r="188" spans="1:9">
      <c r="A188" s="122"/>
      <c r="B188" s="40" t="s">
        <v>30</v>
      </c>
      <c r="C188" s="40" t="s">
        <v>310</v>
      </c>
      <c r="D188" s="32"/>
      <c r="E188" s="32"/>
      <c r="F188" s="32"/>
      <c r="G188" s="32"/>
      <c r="H188" s="111"/>
      <c r="I188" s="162"/>
    </row>
    <row r="189" spans="1:9">
      <c r="A189" s="122"/>
      <c r="B189" s="40" t="s">
        <v>30</v>
      </c>
      <c r="C189" s="40" t="s">
        <v>311</v>
      </c>
      <c r="D189" s="32"/>
      <c r="E189" s="32"/>
      <c r="F189" s="32"/>
      <c r="G189" s="32"/>
      <c r="H189" s="111"/>
      <c r="I189" s="162"/>
    </row>
    <row r="190" spans="1:9">
      <c r="A190" s="111"/>
      <c r="B190" s="34" t="s">
        <v>32</v>
      </c>
      <c r="C190" s="34" t="s">
        <v>312</v>
      </c>
      <c r="D190" s="32">
        <f>1</f>
        <v>1</v>
      </c>
      <c r="E190" s="32">
        <f t="shared" si="23"/>
        <v>0.8</v>
      </c>
      <c r="F190" s="32">
        <v>800</v>
      </c>
      <c r="G190" s="32">
        <f>D190*F190</f>
        <v>800</v>
      </c>
      <c r="H190" s="111">
        <f t="shared" si="18"/>
        <v>9600</v>
      </c>
      <c r="I190" s="162"/>
    </row>
    <row r="191" spans="1:9">
      <c r="A191" s="111"/>
      <c r="B191" s="29" t="s">
        <v>15</v>
      </c>
      <c r="C191" s="139" t="s">
        <v>161</v>
      </c>
      <c r="D191" s="32">
        <v>1</v>
      </c>
      <c r="E191" s="88">
        <f t="shared" si="23"/>
        <v>0.5</v>
      </c>
      <c r="F191" s="32">
        <v>500</v>
      </c>
      <c r="G191" s="32">
        <f>D191*F191</f>
        <v>500</v>
      </c>
      <c r="H191" s="111">
        <f t="shared" si="18"/>
        <v>6000</v>
      </c>
      <c r="I191" s="162"/>
    </row>
    <row r="192" spans="1:9" s="36" customFormat="1">
      <c r="A192" s="123">
        <v>1</v>
      </c>
      <c r="B192" s="51" t="s">
        <v>110</v>
      </c>
      <c r="C192" s="51"/>
      <c r="D192" s="56">
        <f>D193</f>
        <v>1</v>
      </c>
      <c r="E192" s="57"/>
      <c r="F192" s="57"/>
      <c r="G192" s="56">
        <f>G193</f>
        <v>800</v>
      </c>
      <c r="H192" s="56">
        <f t="shared" si="18"/>
        <v>9600</v>
      </c>
      <c r="I192" s="162"/>
    </row>
    <row r="193" spans="1:9">
      <c r="A193" s="111"/>
      <c r="B193" s="40" t="s">
        <v>30</v>
      </c>
      <c r="C193" s="40" t="s">
        <v>313</v>
      </c>
      <c r="D193" s="32">
        <v>1</v>
      </c>
      <c r="E193" s="32">
        <f t="shared" si="23"/>
        <v>0.8</v>
      </c>
      <c r="F193" s="32">
        <v>800</v>
      </c>
      <c r="G193" s="32">
        <f>D193*F193</f>
        <v>800</v>
      </c>
      <c r="H193" s="111">
        <f t="shared" si="18"/>
        <v>9600</v>
      </c>
      <c r="I193" s="162"/>
    </row>
    <row r="194" spans="1:9">
      <c r="A194" s="123">
        <v>2</v>
      </c>
      <c r="B194" s="61" t="s">
        <v>111</v>
      </c>
      <c r="C194" s="61"/>
      <c r="D194" s="56">
        <f>D195</f>
        <v>3</v>
      </c>
      <c r="E194" s="57"/>
      <c r="F194" s="57"/>
      <c r="G194" s="56">
        <f>G195</f>
        <v>2400</v>
      </c>
      <c r="H194" s="56">
        <f t="shared" si="18"/>
        <v>28800</v>
      </c>
      <c r="I194" s="162"/>
    </row>
    <row r="195" spans="1:9">
      <c r="A195" s="111"/>
      <c r="B195" s="40" t="s">
        <v>30</v>
      </c>
      <c r="C195" s="40" t="s">
        <v>314</v>
      </c>
      <c r="D195" s="32">
        <v>3</v>
      </c>
      <c r="E195" s="32">
        <f t="shared" si="23"/>
        <v>0.8</v>
      </c>
      <c r="F195" s="32">
        <v>800</v>
      </c>
      <c r="G195" s="32">
        <f>D195*F195</f>
        <v>2400</v>
      </c>
      <c r="H195" s="111">
        <f t="shared" si="18"/>
        <v>28800</v>
      </c>
      <c r="I195" s="162"/>
    </row>
    <row r="196" spans="1:9">
      <c r="A196" s="111"/>
      <c r="B196" s="40" t="s">
        <v>30</v>
      </c>
      <c r="C196" s="40" t="s">
        <v>315</v>
      </c>
      <c r="D196" s="32"/>
      <c r="E196" s="32"/>
      <c r="F196" s="32"/>
      <c r="G196" s="32"/>
      <c r="H196" s="111"/>
      <c r="I196" s="162"/>
    </row>
    <row r="197" spans="1:9">
      <c r="A197" s="111"/>
      <c r="B197" s="40" t="s">
        <v>30</v>
      </c>
      <c r="C197" s="40" t="s">
        <v>316</v>
      </c>
      <c r="D197" s="32"/>
      <c r="E197" s="32"/>
      <c r="F197" s="32"/>
      <c r="G197" s="32"/>
      <c r="H197" s="111"/>
      <c r="I197" s="162"/>
    </row>
    <row r="198" spans="1:9" s="36" customFormat="1">
      <c r="A198" s="123">
        <v>3</v>
      </c>
      <c r="B198" s="61" t="s">
        <v>112</v>
      </c>
      <c r="C198" s="61"/>
      <c r="D198" s="56">
        <f>D199</f>
        <v>2</v>
      </c>
      <c r="E198" s="57"/>
      <c r="F198" s="57"/>
      <c r="G198" s="56">
        <f>G199</f>
        <v>1600</v>
      </c>
      <c r="H198" s="56">
        <f t="shared" si="18"/>
        <v>19200</v>
      </c>
      <c r="I198" s="162"/>
    </row>
    <row r="199" spans="1:9">
      <c r="A199" s="111"/>
      <c r="B199" s="40" t="s">
        <v>30</v>
      </c>
      <c r="C199" s="40" t="s">
        <v>317</v>
      </c>
      <c r="D199" s="32">
        <v>2</v>
      </c>
      <c r="E199" s="32">
        <f t="shared" si="23"/>
        <v>0.8</v>
      </c>
      <c r="F199" s="32">
        <v>800</v>
      </c>
      <c r="G199" s="32">
        <f>D199*F199</f>
        <v>1600</v>
      </c>
      <c r="H199" s="111">
        <f t="shared" si="18"/>
        <v>19200</v>
      </c>
      <c r="I199" s="162"/>
    </row>
    <row r="200" spans="1:9">
      <c r="A200" s="111"/>
      <c r="B200" s="40" t="s">
        <v>30</v>
      </c>
      <c r="C200" s="40" t="s">
        <v>318</v>
      </c>
      <c r="D200" s="32"/>
      <c r="E200" s="32"/>
      <c r="F200" s="32"/>
      <c r="G200" s="32"/>
      <c r="H200" s="111"/>
      <c r="I200" s="162"/>
    </row>
    <row r="201" spans="1:9">
      <c r="A201" s="123">
        <v>4</v>
      </c>
      <c r="B201" s="51" t="s">
        <v>113</v>
      </c>
      <c r="C201" s="51"/>
      <c r="D201" s="56">
        <f>D202</f>
        <v>2</v>
      </c>
      <c r="E201" s="57"/>
      <c r="F201" s="57"/>
      <c r="G201" s="56">
        <f>G202</f>
        <v>1600</v>
      </c>
      <c r="H201" s="56">
        <f t="shared" si="18"/>
        <v>19200</v>
      </c>
      <c r="I201" s="162"/>
    </row>
    <row r="202" spans="1:9">
      <c r="A202" s="111"/>
      <c r="B202" s="40" t="s">
        <v>30</v>
      </c>
      <c r="C202" s="40" t="s">
        <v>319</v>
      </c>
      <c r="D202" s="32">
        <v>2</v>
      </c>
      <c r="E202" s="32">
        <f t="shared" si="23"/>
        <v>0.8</v>
      </c>
      <c r="F202" s="32">
        <v>800</v>
      </c>
      <c r="G202" s="35">
        <f>D202*F202</f>
        <v>1600</v>
      </c>
      <c r="H202" s="111">
        <f t="shared" si="18"/>
        <v>19200</v>
      </c>
      <c r="I202" s="162"/>
    </row>
    <row r="203" spans="1:9">
      <c r="A203" s="111"/>
      <c r="B203" s="40" t="s">
        <v>30</v>
      </c>
      <c r="C203" s="40" t="s">
        <v>320</v>
      </c>
      <c r="D203" s="32"/>
      <c r="E203" s="32"/>
      <c r="F203" s="32"/>
      <c r="G203" s="35"/>
      <c r="H203" s="111"/>
      <c r="I203" s="162"/>
    </row>
    <row r="204" spans="1:9" s="36" customFormat="1">
      <c r="A204" s="123">
        <v>5</v>
      </c>
      <c r="B204" s="55" t="s">
        <v>114</v>
      </c>
      <c r="C204" s="55"/>
      <c r="D204" s="56">
        <f>D205</f>
        <v>2</v>
      </c>
      <c r="E204" s="57"/>
      <c r="F204" s="57"/>
      <c r="G204" s="56">
        <f>G205</f>
        <v>1600</v>
      </c>
      <c r="H204" s="56">
        <f t="shared" si="18"/>
        <v>19200</v>
      </c>
      <c r="I204" s="162"/>
    </row>
    <row r="205" spans="1:9">
      <c r="A205" s="111"/>
      <c r="B205" s="40" t="s">
        <v>30</v>
      </c>
      <c r="C205" s="40" t="s">
        <v>321</v>
      </c>
      <c r="D205" s="32">
        <v>2</v>
      </c>
      <c r="E205" s="32">
        <f t="shared" si="23"/>
        <v>0.8</v>
      </c>
      <c r="F205" s="32">
        <v>800</v>
      </c>
      <c r="G205" s="32">
        <f>D205*F205</f>
        <v>1600</v>
      </c>
      <c r="H205" s="111">
        <f t="shared" si="18"/>
        <v>19200</v>
      </c>
      <c r="I205" s="162"/>
    </row>
    <row r="206" spans="1:9">
      <c r="A206" s="111"/>
      <c r="B206" s="40" t="s">
        <v>30</v>
      </c>
      <c r="C206" s="40" t="s">
        <v>322</v>
      </c>
      <c r="D206" s="32"/>
      <c r="E206" s="32"/>
      <c r="F206" s="32"/>
      <c r="G206" s="32"/>
      <c r="H206" s="111"/>
      <c r="I206" s="162"/>
    </row>
    <row r="207" spans="1:9" s="36" customFormat="1">
      <c r="A207" s="123">
        <v>6</v>
      </c>
      <c r="B207" s="60" t="s">
        <v>115</v>
      </c>
      <c r="C207" s="60"/>
      <c r="D207" s="56">
        <f>D208</f>
        <v>2</v>
      </c>
      <c r="E207" s="57"/>
      <c r="F207" s="57"/>
      <c r="G207" s="56">
        <f>G208</f>
        <v>1600</v>
      </c>
      <c r="H207" s="56">
        <f t="shared" si="18"/>
        <v>19200</v>
      </c>
      <c r="I207" s="162"/>
    </row>
    <row r="208" spans="1:9">
      <c r="A208" s="111"/>
      <c r="B208" s="40" t="s">
        <v>30</v>
      </c>
      <c r="C208" s="40" t="s">
        <v>323</v>
      </c>
      <c r="D208" s="32">
        <v>2</v>
      </c>
      <c r="E208" s="32">
        <f t="shared" si="23"/>
        <v>0.8</v>
      </c>
      <c r="F208" s="32">
        <v>800</v>
      </c>
      <c r="G208" s="32">
        <f>D208*F208</f>
        <v>1600</v>
      </c>
      <c r="H208" s="111">
        <f t="shared" si="18"/>
        <v>19200</v>
      </c>
      <c r="I208" s="162"/>
    </row>
    <row r="209" spans="1:9">
      <c r="A209" s="111"/>
      <c r="B209" s="40" t="s">
        <v>30</v>
      </c>
      <c r="C209" s="40" t="s">
        <v>324</v>
      </c>
      <c r="D209" s="32"/>
      <c r="E209" s="32"/>
      <c r="F209" s="32"/>
      <c r="G209" s="32"/>
      <c r="H209" s="111"/>
      <c r="I209" s="162"/>
    </row>
    <row r="210" spans="1:9" s="36" customFormat="1" ht="15.75" customHeight="1">
      <c r="A210" s="123">
        <v>7</v>
      </c>
      <c r="B210" s="51" t="s">
        <v>116</v>
      </c>
      <c r="C210" s="51"/>
      <c r="D210" s="56">
        <f>D211</f>
        <v>1</v>
      </c>
      <c r="E210" s="57"/>
      <c r="F210" s="57"/>
      <c r="G210" s="56">
        <f>G211</f>
        <v>800</v>
      </c>
      <c r="H210" s="56">
        <f t="shared" si="18"/>
        <v>9600</v>
      </c>
      <c r="I210" s="162"/>
    </row>
    <row r="211" spans="1:9">
      <c r="A211" s="111"/>
      <c r="B211" s="40" t="s">
        <v>30</v>
      </c>
      <c r="C211" s="40" t="s">
        <v>325</v>
      </c>
      <c r="D211" s="32">
        <v>1</v>
      </c>
      <c r="E211" s="32">
        <f t="shared" si="23"/>
        <v>0.8</v>
      </c>
      <c r="F211" s="32">
        <v>800</v>
      </c>
      <c r="G211" s="32">
        <f>D211*F211</f>
        <v>800</v>
      </c>
      <c r="H211" s="111">
        <f t="shared" si="18"/>
        <v>9600</v>
      </c>
      <c r="I211" s="162"/>
    </row>
    <row r="212" spans="1:9" s="36" customFormat="1">
      <c r="A212" s="123">
        <v>8</v>
      </c>
      <c r="B212" s="51" t="s">
        <v>117</v>
      </c>
      <c r="C212" s="51"/>
      <c r="D212" s="56">
        <f>D213</f>
        <v>2</v>
      </c>
      <c r="E212" s="57"/>
      <c r="F212" s="57"/>
      <c r="G212" s="56">
        <f>G213</f>
        <v>1600</v>
      </c>
      <c r="H212" s="56">
        <f t="shared" si="18"/>
        <v>19200</v>
      </c>
      <c r="I212" s="162"/>
    </row>
    <row r="213" spans="1:9">
      <c r="A213" s="111"/>
      <c r="B213" s="40" t="s">
        <v>30</v>
      </c>
      <c r="C213" s="40" t="s">
        <v>326</v>
      </c>
      <c r="D213" s="32">
        <v>2</v>
      </c>
      <c r="E213" s="32">
        <f t="shared" si="23"/>
        <v>0.8</v>
      </c>
      <c r="F213" s="32">
        <v>800</v>
      </c>
      <c r="G213" s="32">
        <f>D213*F213</f>
        <v>1600</v>
      </c>
      <c r="H213" s="111">
        <f t="shared" si="18"/>
        <v>19200</v>
      </c>
      <c r="I213" s="162"/>
    </row>
    <row r="214" spans="1:9">
      <c r="A214" s="111"/>
      <c r="B214" s="40" t="s">
        <v>30</v>
      </c>
      <c r="C214" s="40" t="s">
        <v>327</v>
      </c>
      <c r="D214" s="32"/>
      <c r="E214" s="32"/>
      <c r="F214" s="32"/>
      <c r="G214" s="32"/>
      <c r="H214" s="111"/>
      <c r="I214" s="162"/>
    </row>
    <row r="215" spans="1:9">
      <c r="A215" s="125" t="s">
        <v>41</v>
      </c>
      <c r="B215" s="41" t="s">
        <v>83</v>
      </c>
      <c r="C215" s="41"/>
      <c r="D215" s="38">
        <f>D216+D233+D236+D239+D244+D249+D252+D256</f>
        <v>35</v>
      </c>
      <c r="E215" s="39"/>
      <c r="F215" s="39"/>
      <c r="G215" s="38">
        <f>G216+G233+G236+G239+G244+G249+G252+G256</f>
        <v>28100</v>
      </c>
      <c r="H215" s="38">
        <f>H216+H233+H236+H239+H244+H249+H252+H256</f>
        <v>337200</v>
      </c>
      <c r="I215" s="162"/>
    </row>
    <row r="216" spans="1:9">
      <c r="A216" s="121"/>
      <c r="B216" s="59" t="s">
        <v>40</v>
      </c>
      <c r="C216" s="59"/>
      <c r="D216" s="56">
        <f>D217+D218+D219+D231+D232</f>
        <v>16</v>
      </c>
      <c r="E216" s="57"/>
      <c r="F216" s="57"/>
      <c r="G216" s="56">
        <f>G217+G218+G219+G231+G232</f>
        <v>12900</v>
      </c>
      <c r="H216" s="56">
        <f t="shared" si="18"/>
        <v>154800</v>
      </c>
      <c r="I216" s="162"/>
    </row>
    <row r="217" spans="1:9">
      <c r="A217" s="111"/>
      <c r="B217" s="29" t="s">
        <v>28</v>
      </c>
      <c r="C217" s="29" t="s">
        <v>329</v>
      </c>
      <c r="D217" s="32">
        <v>1</v>
      </c>
      <c r="E217" s="88">
        <f t="shared" si="23"/>
        <v>1.2</v>
      </c>
      <c r="F217" s="32">
        <v>1200</v>
      </c>
      <c r="G217" s="32">
        <f>D217*F217</f>
        <v>1200</v>
      </c>
      <c r="H217" s="111">
        <f t="shared" si="18"/>
        <v>14400</v>
      </c>
      <c r="I217" s="162"/>
    </row>
    <row r="218" spans="1:9">
      <c r="A218" s="111"/>
      <c r="B218" s="29" t="s">
        <v>31</v>
      </c>
      <c r="C218" s="139" t="s">
        <v>161</v>
      </c>
      <c r="D218" s="32">
        <v>1</v>
      </c>
      <c r="E218" s="32">
        <f t="shared" si="23"/>
        <v>0.8</v>
      </c>
      <c r="F218" s="32">
        <v>800</v>
      </c>
      <c r="G218" s="32">
        <f>D218*F218</f>
        <v>800</v>
      </c>
      <c r="H218" s="111">
        <f t="shared" ref="H218" si="25">G218*12</f>
        <v>9600</v>
      </c>
      <c r="I218" s="162"/>
    </row>
    <row r="219" spans="1:9">
      <c r="A219" s="111"/>
      <c r="B219" s="40" t="s">
        <v>30</v>
      </c>
      <c r="C219" s="26" t="s">
        <v>330</v>
      </c>
      <c r="D219" s="32">
        <v>12</v>
      </c>
      <c r="E219" s="32">
        <f t="shared" si="23"/>
        <v>0.8</v>
      </c>
      <c r="F219" s="32">
        <v>800</v>
      </c>
      <c r="G219" s="32">
        <f>D219*F219</f>
        <v>9600</v>
      </c>
      <c r="H219" s="111">
        <f t="shared" si="18"/>
        <v>115200</v>
      </c>
      <c r="I219" s="162"/>
    </row>
    <row r="220" spans="1:9">
      <c r="A220" s="111"/>
      <c r="B220" s="40" t="s">
        <v>30</v>
      </c>
      <c r="C220" s="40" t="s">
        <v>331</v>
      </c>
      <c r="D220" s="32"/>
      <c r="E220" s="32"/>
      <c r="F220" s="32"/>
      <c r="G220" s="32"/>
      <c r="H220" s="111"/>
      <c r="I220" s="162"/>
    </row>
    <row r="221" spans="1:9">
      <c r="A221" s="111"/>
      <c r="B221" s="40" t="s">
        <v>30</v>
      </c>
      <c r="C221" s="40" t="s">
        <v>332</v>
      </c>
      <c r="D221" s="32"/>
      <c r="E221" s="32"/>
      <c r="F221" s="32"/>
      <c r="G221" s="32"/>
      <c r="H221" s="111"/>
      <c r="I221" s="162"/>
    </row>
    <row r="222" spans="1:9">
      <c r="A222" s="111"/>
      <c r="B222" s="40" t="s">
        <v>30</v>
      </c>
      <c r="C222" s="40" t="s">
        <v>333</v>
      </c>
      <c r="D222" s="32"/>
      <c r="E222" s="32"/>
      <c r="F222" s="32"/>
      <c r="G222" s="32"/>
      <c r="H222" s="111"/>
      <c r="I222" s="162"/>
    </row>
    <row r="223" spans="1:9">
      <c r="A223" s="111"/>
      <c r="B223" s="40" t="s">
        <v>30</v>
      </c>
      <c r="C223" s="40" t="s">
        <v>334</v>
      </c>
      <c r="D223" s="32"/>
      <c r="E223" s="32"/>
      <c r="F223" s="32"/>
      <c r="G223" s="32"/>
      <c r="H223" s="111"/>
      <c r="I223" s="162"/>
    </row>
    <row r="224" spans="1:9">
      <c r="A224" s="111"/>
      <c r="B224" s="40" t="s">
        <v>30</v>
      </c>
      <c r="C224" s="40" t="s">
        <v>335</v>
      </c>
      <c r="D224" s="32"/>
      <c r="E224" s="32"/>
      <c r="F224" s="32"/>
      <c r="G224" s="32"/>
      <c r="H224" s="111"/>
      <c r="I224" s="162"/>
    </row>
    <row r="225" spans="1:10">
      <c r="A225" s="111"/>
      <c r="B225" s="40" t="s">
        <v>30</v>
      </c>
      <c r="C225" s="40" t="s">
        <v>336</v>
      </c>
      <c r="D225" s="32"/>
      <c r="E225" s="32"/>
      <c r="F225" s="32"/>
      <c r="G225" s="32"/>
      <c r="H225" s="111"/>
      <c r="I225" s="162"/>
    </row>
    <row r="226" spans="1:10">
      <c r="A226" s="111"/>
      <c r="B226" s="40" t="s">
        <v>30</v>
      </c>
      <c r="C226" s="40" t="s">
        <v>337</v>
      </c>
      <c r="D226" s="32"/>
      <c r="E226" s="32"/>
      <c r="F226" s="32"/>
      <c r="G226" s="32"/>
      <c r="H226" s="111"/>
      <c r="I226" s="162"/>
    </row>
    <row r="227" spans="1:10">
      <c r="A227" s="111"/>
      <c r="B227" s="40" t="s">
        <v>30</v>
      </c>
      <c r="C227" s="40" t="s">
        <v>338</v>
      </c>
      <c r="D227" s="32"/>
      <c r="E227" s="32"/>
      <c r="F227" s="32"/>
      <c r="G227" s="32"/>
      <c r="H227" s="111"/>
      <c r="I227" s="162"/>
    </row>
    <row r="228" spans="1:10">
      <c r="A228" s="111"/>
      <c r="B228" s="40" t="s">
        <v>30</v>
      </c>
      <c r="C228" s="40" t="s">
        <v>339</v>
      </c>
      <c r="D228" s="32"/>
      <c r="E228" s="32"/>
      <c r="F228" s="32"/>
      <c r="G228" s="32"/>
      <c r="H228" s="111"/>
      <c r="I228" s="162"/>
    </row>
    <row r="229" spans="1:10">
      <c r="A229" s="111"/>
      <c r="B229" s="40" t="s">
        <v>30</v>
      </c>
      <c r="C229" s="40" t="s">
        <v>340</v>
      </c>
      <c r="D229" s="32"/>
      <c r="E229" s="32"/>
      <c r="F229" s="32"/>
      <c r="G229" s="32"/>
      <c r="H229" s="111"/>
      <c r="I229" s="162"/>
    </row>
    <row r="230" spans="1:10">
      <c r="A230" s="111"/>
      <c r="B230" s="40" t="s">
        <v>30</v>
      </c>
      <c r="C230" s="142" t="s">
        <v>161</v>
      </c>
      <c r="D230" s="32"/>
      <c r="E230" s="32"/>
      <c r="F230" s="32"/>
      <c r="G230" s="32"/>
      <c r="H230" s="111"/>
      <c r="I230" s="162"/>
      <c r="J230" s="137" t="s">
        <v>341</v>
      </c>
    </row>
    <row r="231" spans="1:10">
      <c r="A231" s="111"/>
      <c r="B231" s="29" t="s">
        <v>32</v>
      </c>
      <c r="C231" s="29" t="s">
        <v>342</v>
      </c>
      <c r="D231" s="32">
        <v>1</v>
      </c>
      <c r="E231" s="32">
        <f t="shared" si="23"/>
        <v>0.8</v>
      </c>
      <c r="F231" s="32">
        <v>800</v>
      </c>
      <c r="G231" s="32">
        <f>D231*F231</f>
        <v>800</v>
      </c>
      <c r="H231" s="111">
        <f t="shared" si="18"/>
        <v>9600</v>
      </c>
      <c r="I231" s="162"/>
    </row>
    <row r="232" spans="1:10">
      <c r="A232" s="111"/>
      <c r="B232" s="29" t="s">
        <v>15</v>
      </c>
      <c r="C232" s="29" t="s">
        <v>328</v>
      </c>
      <c r="D232" s="32">
        <v>1</v>
      </c>
      <c r="E232" s="88">
        <f t="shared" si="23"/>
        <v>0.5</v>
      </c>
      <c r="F232" s="32">
        <v>500</v>
      </c>
      <c r="G232" s="32">
        <f>D232*F232</f>
        <v>500</v>
      </c>
      <c r="H232" s="111">
        <f t="shared" si="18"/>
        <v>6000</v>
      </c>
      <c r="I232" s="162"/>
      <c r="J232" s="137" t="s">
        <v>278</v>
      </c>
    </row>
    <row r="233" spans="1:10">
      <c r="A233" s="123">
        <v>1</v>
      </c>
      <c r="B233" s="60" t="s">
        <v>118</v>
      </c>
      <c r="C233" s="60"/>
      <c r="D233" s="56">
        <f>D234</f>
        <v>2</v>
      </c>
      <c r="E233" s="57"/>
      <c r="F233" s="57"/>
      <c r="G233" s="56">
        <f>G234</f>
        <v>1600</v>
      </c>
      <c r="H233" s="56">
        <f t="shared" si="18"/>
        <v>19200</v>
      </c>
      <c r="I233" s="162"/>
    </row>
    <row r="234" spans="1:10">
      <c r="A234" s="111"/>
      <c r="B234" s="40" t="s">
        <v>30</v>
      </c>
      <c r="C234" s="40" t="s">
        <v>343</v>
      </c>
      <c r="D234" s="32">
        <v>2</v>
      </c>
      <c r="E234" s="32">
        <f t="shared" si="23"/>
        <v>0.8</v>
      </c>
      <c r="F234" s="32">
        <v>800</v>
      </c>
      <c r="G234" s="32">
        <f>D234*F234</f>
        <v>1600</v>
      </c>
      <c r="H234" s="111">
        <f t="shared" ref="H234:H314" si="26">G234*12</f>
        <v>19200</v>
      </c>
      <c r="I234" s="162"/>
    </row>
    <row r="235" spans="1:10">
      <c r="A235" s="111"/>
      <c r="B235" s="40" t="s">
        <v>30</v>
      </c>
      <c r="C235" s="146" t="s">
        <v>422</v>
      </c>
      <c r="D235" s="32"/>
      <c r="E235" s="32"/>
      <c r="F235" s="32"/>
      <c r="G235" s="32"/>
      <c r="H235" s="111"/>
      <c r="I235" s="162"/>
    </row>
    <row r="236" spans="1:10">
      <c r="A236" s="123">
        <v>2</v>
      </c>
      <c r="B236" s="61" t="s">
        <v>119</v>
      </c>
      <c r="C236" s="61"/>
      <c r="D236" s="56">
        <f>D237</f>
        <v>2</v>
      </c>
      <c r="E236" s="57"/>
      <c r="F236" s="57"/>
      <c r="G236" s="56">
        <f>G237</f>
        <v>1600</v>
      </c>
      <c r="H236" s="56">
        <f t="shared" si="26"/>
        <v>19200</v>
      </c>
      <c r="I236" s="162"/>
    </row>
    <row r="237" spans="1:10">
      <c r="A237" s="111"/>
      <c r="B237" s="40" t="s">
        <v>30</v>
      </c>
      <c r="C237" s="142" t="s">
        <v>161</v>
      </c>
      <c r="D237" s="32">
        <v>2</v>
      </c>
      <c r="E237" s="32">
        <f t="shared" si="23"/>
        <v>0.8</v>
      </c>
      <c r="F237" s="32">
        <v>800</v>
      </c>
      <c r="G237" s="32">
        <f>D237*F237</f>
        <v>1600</v>
      </c>
      <c r="H237" s="111">
        <f t="shared" si="26"/>
        <v>19200</v>
      </c>
      <c r="I237" s="162"/>
    </row>
    <row r="238" spans="1:10">
      <c r="A238" s="111"/>
      <c r="B238" s="40" t="s">
        <v>30</v>
      </c>
      <c r="C238" s="146" t="s">
        <v>423</v>
      </c>
      <c r="D238" s="32"/>
      <c r="E238" s="32"/>
      <c r="F238" s="32"/>
      <c r="G238" s="32"/>
      <c r="H238" s="111"/>
      <c r="I238" s="162"/>
    </row>
    <row r="239" spans="1:10">
      <c r="A239" s="123">
        <v>3</v>
      </c>
      <c r="B239" s="61" t="s">
        <v>120</v>
      </c>
      <c r="C239" s="61"/>
      <c r="D239" s="56">
        <f>D240</f>
        <v>4</v>
      </c>
      <c r="E239" s="57"/>
      <c r="F239" s="57"/>
      <c r="G239" s="56">
        <f>G240</f>
        <v>3200</v>
      </c>
      <c r="H239" s="56">
        <f t="shared" si="26"/>
        <v>38400</v>
      </c>
      <c r="I239" s="162"/>
    </row>
    <row r="240" spans="1:10">
      <c r="A240" s="111"/>
      <c r="B240" s="40" t="s">
        <v>30</v>
      </c>
      <c r="C240" s="40" t="s">
        <v>344</v>
      </c>
      <c r="D240" s="32">
        <v>4</v>
      </c>
      <c r="E240" s="32">
        <f t="shared" si="23"/>
        <v>0.8</v>
      </c>
      <c r="F240" s="32">
        <v>800</v>
      </c>
      <c r="G240" s="32">
        <f>D240*F240</f>
        <v>3200</v>
      </c>
      <c r="H240" s="111">
        <f t="shared" si="26"/>
        <v>38400</v>
      </c>
      <c r="I240" s="162"/>
    </row>
    <row r="241" spans="1:9">
      <c r="A241" s="111"/>
      <c r="B241" s="40" t="s">
        <v>30</v>
      </c>
      <c r="C241" s="40" t="s">
        <v>345</v>
      </c>
      <c r="D241" s="32"/>
      <c r="E241" s="32"/>
      <c r="F241" s="32"/>
      <c r="G241" s="32"/>
      <c r="H241" s="111"/>
      <c r="I241" s="162"/>
    </row>
    <row r="242" spans="1:9">
      <c r="A242" s="111"/>
      <c r="B242" s="40" t="s">
        <v>30</v>
      </c>
      <c r="C242" s="40" t="s">
        <v>346</v>
      </c>
      <c r="D242" s="32"/>
      <c r="E242" s="32"/>
      <c r="F242" s="32"/>
      <c r="G242" s="32"/>
      <c r="H242" s="111"/>
      <c r="I242" s="162"/>
    </row>
    <row r="243" spans="1:9">
      <c r="A243" s="111"/>
      <c r="B243" s="40" t="s">
        <v>30</v>
      </c>
      <c r="C243" s="142" t="s">
        <v>161</v>
      </c>
      <c r="D243" s="32"/>
      <c r="E243" s="32"/>
      <c r="F243" s="32"/>
      <c r="G243" s="32"/>
      <c r="H243" s="111"/>
      <c r="I243" s="162"/>
    </row>
    <row r="244" spans="1:9">
      <c r="A244" s="123">
        <v>4</v>
      </c>
      <c r="B244" s="61" t="s">
        <v>121</v>
      </c>
      <c r="C244" s="61"/>
      <c r="D244" s="56">
        <f>D245</f>
        <v>4</v>
      </c>
      <c r="E244" s="57"/>
      <c r="F244" s="57"/>
      <c r="G244" s="56">
        <f>G245</f>
        <v>3200</v>
      </c>
      <c r="H244" s="56">
        <f t="shared" si="26"/>
        <v>38400</v>
      </c>
      <c r="I244" s="162"/>
    </row>
    <row r="245" spans="1:9">
      <c r="A245" s="111"/>
      <c r="B245" s="40" t="s">
        <v>30</v>
      </c>
      <c r="C245" s="40" t="s">
        <v>347</v>
      </c>
      <c r="D245" s="32">
        <v>4</v>
      </c>
      <c r="E245" s="32">
        <f t="shared" si="23"/>
        <v>0.8</v>
      </c>
      <c r="F245" s="32">
        <v>800</v>
      </c>
      <c r="G245" s="32">
        <f>D245*F245</f>
        <v>3200</v>
      </c>
      <c r="H245" s="111">
        <f t="shared" si="26"/>
        <v>38400</v>
      </c>
      <c r="I245" s="162"/>
    </row>
    <row r="246" spans="1:9">
      <c r="A246" s="111"/>
      <c r="B246" s="40" t="s">
        <v>30</v>
      </c>
      <c r="C246" s="142" t="s">
        <v>161</v>
      </c>
      <c r="D246" s="32"/>
      <c r="E246" s="32"/>
      <c r="F246" s="32"/>
      <c r="G246" s="32"/>
      <c r="H246" s="111"/>
      <c r="I246" s="162"/>
    </row>
    <row r="247" spans="1:9">
      <c r="A247" s="111"/>
      <c r="B247" s="40" t="s">
        <v>30</v>
      </c>
      <c r="C247" s="142" t="s">
        <v>161</v>
      </c>
      <c r="D247" s="32"/>
      <c r="E247" s="32"/>
      <c r="F247" s="32"/>
      <c r="G247" s="32"/>
      <c r="H247" s="111"/>
      <c r="I247" s="162"/>
    </row>
    <row r="248" spans="1:9">
      <c r="A248" s="111"/>
      <c r="B248" s="40" t="s">
        <v>30</v>
      </c>
      <c r="C248" s="142" t="s">
        <v>161</v>
      </c>
      <c r="D248" s="32"/>
      <c r="E248" s="32"/>
      <c r="F248" s="32"/>
      <c r="G248" s="32"/>
      <c r="H248" s="111"/>
      <c r="I248" s="162"/>
    </row>
    <row r="249" spans="1:9">
      <c r="A249" s="123">
        <v>5</v>
      </c>
      <c r="B249" s="60" t="s">
        <v>122</v>
      </c>
      <c r="C249" s="60"/>
      <c r="D249" s="56">
        <f>D250</f>
        <v>2</v>
      </c>
      <c r="E249" s="57"/>
      <c r="F249" s="57"/>
      <c r="G249" s="56">
        <f>G250</f>
        <v>1600</v>
      </c>
      <c r="H249" s="56">
        <f t="shared" si="26"/>
        <v>19200</v>
      </c>
      <c r="I249" s="162"/>
    </row>
    <row r="250" spans="1:9">
      <c r="A250" s="111"/>
      <c r="B250" s="40" t="s">
        <v>30</v>
      </c>
      <c r="C250" s="40" t="s">
        <v>348</v>
      </c>
      <c r="D250" s="32">
        <v>2</v>
      </c>
      <c r="E250" s="32">
        <f t="shared" si="23"/>
        <v>0.8</v>
      </c>
      <c r="F250" s="32">
        <v>800</v>
      </c>
      <c r="G250" s="32">
        <f>D250*F250</f>
        <v>1600</v>
      </c>
      <c r="H250" s="111">
        <f t="shared" si="26"/>
        <v>19200</v>
      </c>
      <c r="I250" s="162"/>
    </row>
    <row r="251" spans="1:9">
      <c r="A251" s="111"/>
      <c r="B251" s="40" t="s">
        <v>30</v>
      </c>
      <c r="C251" s="40" t="s">
        <v>349</v>
      </c>
      <c r="D251" s="32"/>
      <c r="E251" s="32"/>
      <c r="F251" s="32"/>
      <c r="G251" s="32"/>
      <c r="H251" s="111"/>
      <c r="I251" s="162"/>
    </row>
    <row r="252" spans="1:9">
      <c r="A252" s="123">
        <v>6</v>
      </c>
      <c r="B252" s="60" t="s">
        <v>123</v>
      </c>
      <c r="C252" s="60"/>
      <c r="D252" s="56">
        <f>D253</f>
        <v>3</v>
      </c>
      <c r="E252" s="57"/>
      <c r="F252" s="57"/>
      <c r="G252" s="56">
        <f>G253</f>
        <v>2400</v>
      </c>
      <c r="H252" s="56">
        <f t="shared" si="26"/>
        <v>28800</v>
      </c>
      <c r="I252" s="162"/>
    </row>
    <row r="253" spans="1:9">
      <c r="A253" s="111"/>
      <c r="B253" s="40" t="s">
        <v>30</v>
      </c>
      <c r="C253" s="40" t="s">
        <v>350</v>
      </c>
      <c r="D253" s="32">
        <v>3</v>
      </c>
      <c r="E253" s="32">
        <f t="shared" si="23"/>
        <v>0.8</v>
      </c>
      <c r="F253" s="32">
        <v>800</v>
      </c>
      <c r="G253" s="32">
        <f>D253*F253</f>
        <v>2400</v>
      </c>
      <c r="H253" s="111">
        <f t="shared" si="26"/>
        <v>28800</v>
      </c>
      <c r="I253" s="162"/>
    </row>
    <row r="254" spans="1:9">
      <c r="A254" s="111"/>
      <c r="B254" s="40" t="s">
        <v>30</v>
      </c>
      <c r="C254" s="40" t="s">
        <v>424</v>
      </c>
      <c r="D254" s="32"/>
      <c r="E254" s="32"/>
      <c r="F254" s="32"/>
      <c r="G254" s="32"/>
      <c r="H254" s="111"/>
      <c r="I254" s="162"/>
    </row>
    <row r="255" spans="1:9">
      <c r="A255" s="111"/>
      <c r="B255" s="40" t="s">
        <v>30</v>
      </c>
      <c r="C255" s="40" t="s">
        <v>351</v>
      </c>
      <c r="D255" s="32"/>
      <c r="E255" s="32"/>
      <c r="F255" s="32"/>
      <c r="G255" s="32"/>
      <c r="H255" s="111"/>
      <c r="I255" s="162"/>
    </row>
    <row r="256" spans="1:9">
      <c r="A256" s="123">
        <v>7</v>
      </c>
      <c r="B256" s="61" t="s">
        <v>124</v>
      </c>
      <c r="C256" s="61"/>
      <c r="D256" s="56">
        <f>D257</f>
        <v>2</v>
      </c>
      <c r="E256" s="57"/>
      <c r="F256" s="57"/>
      <c r="G256" s="56">
        <f>G257</f>
        <v>1600</v>
      </c>
      <c r="H256" s="56">
        <f t="shared" si="26"/>
        <v>19200</v>
      </c>
      <c r="I256" s="162"/>
    </row>
    <row r="257" spans="1:10">
      <c r="A257" s="111"/>
      <c r="B257" s="40" t="s">
        <v>30</v>
      </c>
      <c r="C257" s="40" t="s">
        <v>425</v>
      </c>
      <c r="D257" s="32">
        <v>2</v>
      </c>
      <c r="E257" s="32">
        <f t="shared" si="23"/>
        <v>0.8</v>
      </c>
      <c r="F257" s="32">
        <v>800</v>
      </c>
      <c r="G257" s="32">
        <f>D257*F257</f>
        <v>1600</v>
      </c>
      <c r="H257" s="111">
        <f t="shared" si="26"/>
        <v>19200</v>
      </c>
      <c r="I257" s="162"/>
    </row>
    <row r="258" spans="1:10">
      <c r="A258" s="111"/>
      <c r="B258" s="40" t="s">
        <v>30</v>
      </c>
      <c r="C258" s="142" t="s">
        <v>161</v>
      </c>
      <c r="D258" s="32"/>
      <c r="E258" s="32"/>
      <c r="F258" s="32"/>
      <c r="G258" s="32"/>
      <c r="H258" s="111"/>
      <c r="I258" s="162"/>
    </row>
    <row r="259" spans="1:10" s="36" customFormat="1" ht="25.5">
      <c r="A259" s="125" t="s">
        <v>43</v>
      </c>
      <c r="B259" s="41" t="s">
        <v>84</v>
      </c>
      <c r="C259" s="41"/>
      <c r="D259" s="44">
        <f>D260+D268+D270+D273+D276+D279</f>
        <v>16</v>
      </c>
      <c r="E259" s="39"/>
      <c r="F259" s="44"/>
      <c r="G259" s="44">
        <f>G260+G268+G270+G273+G276+G279</f>
        <v>12850</v>
      </c>
      <c r="H259" s="44">
        <f>H260+H268+H270+H273+H276+H279</f>
        <v>154200</v>
      </c>
      <c r="I259" s="162"/>
    </row>
    <row r="260" spans="1:10" s="36" customFormat="1">
      <c r="A260" s="121"/>
      <c r="B260" s="59" t="s">
        <v>42</v>
      </c>
      <c r="C260" s="59"/>
      <c r="D260" s="62">
        <f>D261+D262+D263+D266+D267</f>
        <v>7</v>
      </c>
      <c r="E260" s="57"/>
      <c r="F260" s="62"/>
      <c r="G260" s="62">
        <f>G261+G262+G263+G266+G267</f>
        <v>5650</v>
      </c>
      <c r="H260" s="62">
        <f t="shared" si="26"/>
        <v>67800</v>
      </c>
      <c r="I260" s="162"/>
    </row>
    <row r="261" spans="1:10">
      <c r="A261" s="122"/>
      <c r="B261" s="116" t="s">
        <v>28</v>
      </c>
      <c r="C261" s="116" t="s">
        <v>352</v>
      </c>
      <c r="D261" s="109">
        <v>1</v>
      </c>
      <c r="E261" s="115">
        <f t="shared" si="23"/>
        <v>1.1499999999999999</v>
      </c>
      <c r="F261" s="109">
        <v>1150</v>
      </c>
      <c r="G261" s="109">
        <f>D261*F261</f>
        <v>1150</v>
      </c>
      <c r="H261" s="111">
        <f t="shared" ref="H261" si="27">G261*12</f>
        <v>13800</v>
      </c>
      <c r="I261" s="162"/>
    </row>
    <row r="262" spans="1:10">
      <c r="A262" s="122"/>
      <c r="B262" s="116" t="s">
        <v>31</v>
      </c>
      <c r="C262" s="141" t="s">
        <v>161</v>
      </c>
      <c r="D262" s="109">
        <v>1</v>
      </c>
      <c r="E262" s="32">
        <f t="shared" si="23"/>
        <v>0.8</v>
      </c>
      <c r="F262" s="109">
        <v>800</v>
      </c>
      <c r="G262" s="109">
        <f>D262*F262</f>
        <v>800</v>
      </c>
      <c r="H262" s="111">
        <f t="shared" ref="H262" si="28">G262*12</f>
        <v>9600</v>
      </c>
      <c r="I262" s="162"/>
    </row>
    <row r="263" spans="1:10">
      <c r="A263" s="122"/>
      <c r="B263" s="40" t="s">
        <v>30</v>
      </c>
      <c r="C263" s="40" t="s">
        <v>353</v>
      </c>
      <c r="D263" s="109">
        <v>3</v>
      </c>
      <c r="E263" s="32">
        <f t="shared" si="23"/>
        <v>0.8</v>
      </c>
      <c r="F263" s="109">
        <v>800</v>
      </c>
      <c r="G263" s="109">
        <f>D263*F263</f>
        <v>2400</v>
      </c>
      <c r="H263" s="111">
        <f t="shared" si="26"/>
        <v>28800</v>
      </c>
      <c r="I263" s="162"/>
    </row>
    <row r="264" spans="1:10">
      <c r="A264" s="122"/>
      <c r="B264" s="40" t="s">
        <v>30</v>
      </c>
      <c r="C264" s="40" t="s">
        <v>354</v>
      </c>
      <c r="D264" s="109"/>
      <c r="E264" s="32"/>
      <c r="F264" s="109"/>
      <c r="G264" s="109"/>
      <c r="H264" s="111"/>
      <c r="I264" s="162"/>
    </row>
    <row r="265" spans="1:10">
      <c r="A265" s="122"/>
      <c r="B265" s="40" t="s">
        <v>30</v>
      </c>
      <c r="C265" s="40" t="s">
        <v>355</v>
      </c>
      <c r="D265" s="109"/>
      <c r="E265" s="32"/>
      <c r="F265" s="109"/>
      <c r="G265" s="109"/>
      <c r="H265" s="111"/>
      <c r="I265" s="162"/>
    </row>
    <row r="266" spans="1:10">
      <c r="A266" s="122"/>
      <c r="B266" s="116" t="s">
        <v>32</v>
      </c>
      <c r="C266" s="116" t="s">
        <v>356</v>
      </c>
      <c r="D266" s="109">
        <v>1</v>
      </c>
      <c r="E266" s="32">
        <f t="shared" si="23"/>
        <v>0.8</v>
      </c>
      <c r="F266" s="109">
        <v>800</v>
      </c>
      <c r="G266" s="109">
        <f>D266*F266</f>
        <v>800</v>
      </c>
      <c r="H266" s="111">
        <f t="shared" si="26"/>
        <v>9600</v>
      </c>
      <c r="I266" s="162"/>
    </row>
    <row r="267" spans="1:10">
      <c r="A267" s="111"/>
      <c r="B267" s="30" t="s">
        <v>15</v>
      </c>
      <c r="C267" s="30" t="s">
        <v>357</v>
      </c>
      <c r="D267" s="35">
        <v>1</v>
      </c>
      <c r="E267" s="32">
        <f t="shared" si="23"/>
        <v>0.5</v>
      </c>
      <c r="F267" s="35">
        <v>500</v>
      </c>
      <c r="G267" s="35">
        <f>D267*F267</f>
        <v>500</v>
      </c>
      <c r="H267" s="111">
        <f t="shared" si="26"/>
        <v>6000</v>
      </c>
      <c r="I267" s="162"/>
      <c r="J267" s="137" t="s">
        <v>278</v>
      </c>
    </row>
    <row r="268" spans="1:10" s="36" customFormat="1">
      <c r="A268" s="123">
        <v>1</v>
      </c>
      <c r="B268" s="55" t="s">
        <v>125</v>
      </c>
      <c r="C268" s="55"/>
      <c r="D268" s="56">
        <f>D269</f>
        <v>1</v>
      </c>
      <c r="E268" s="57"/>
      <c r="F268" s="57"/>
      <c r="G268" s="56">
        <f>G269</f>
        <v>800</v>
      </c>
      <c r="H268" s="56">
        <f t="shared" si="26"/>
        <v>9600</v>
      </c>
      <c r="I268" s="162"/>
    </row>
    <row r="269" spans="1:10">
      <c r="A269" s="111"/>
      <c r="B269" s="40" t="s">
        <v>30</v>
      </c>
      <c r="C269" s="146" t="s">
        <v>426</v>
      </c>
      <c r="D269" s="32">
        <v>1</v>
      </c>
      <c r="E269" s="32">
        <f t="shared" ref="E269:E350" si="29">+F269/1000</f>
        <v>0.8</v>
      </c>
      <c r="F269" s="32">
        <v>800</v>
      </c>
      <c r="G269" s="32">
        <f>D269*F269</f>
        <v>800</v>
      </c>
      <c r="H269" s="111">
        <f t="shared" si="26"/>
        <v>9600</v>
      </c>
      <c r="I269" s="162"/>
    </row>
    <row r="270" spans="1:10" s="36" customFormat="1">
      <c r="A270" s="123">
        <v>2</v>
      </c>
      <c r="B270" s="55" t="s">
        <v>126</v>
      </c>
      <c r="C270" s="55"/>
      <c r="D270" s="56">
        <f>D271</f>
        <v>2</v>
      </c>
      <c r="E270" s="57"/>
      <c r="F270" s="57"/>
      <c r="G270" s="56">
        <f>G271</f>
        <v>1600</v>
      </c>
      <c r="H270" s="56">
        <f t="shared" si="26"/>
        <v>19200</v>
      </c>
      <c r="I270" s="162"/>
    </row>
    <row r="271" spans="1:10">
      <c r="A271" s="111"/>
      <c r="B271" s="40" t="s">
        <v>30</v>
      </c>
      <c r="C271" s="40" t="s">
        <v>359</v>
      </c>
      <c r="D271" s="32">
        <v>2</v>
      </c>
      <c r="E271" s="32">
        <f t="shared" si="29"/>
        <v>0.8</v>
      </c>
      <c r="F271" s="32">
        <v>800</v>
      </c>
      <c r="G271" s="32">
        <f>D271*F271</f>
        <v>1600</v>
      </c>
      <c r="H271" s="111">
        <f t="shared" si="26"/>
        <v>19200</v>
      </c>
      <c r="I271" s="162"/>
    </row>
    <row r="272" spans="1:10">
      <c r="A272" s="111"/>
      <c r="B272" s="40" t="s">
        <v>30</v>
      </c>
      <c r="C272" s="40" t="s">
        <v>358</v>
      </c>
      <c r="D272" s="32"/>
      <c r="E272" s="32"/>
      <c r="F272" s="32"/>
      <c r="G272" s="32"/>
      <c r="H272" s="111"/>
      <c r="I272" s="162"/>
    </row>
    <row r="273" spans="1:9" s="36" customFormat="1">
      <c r="A273" s="123">
        <v>3</v>
      </c>
      <c r="B273" s="55" t="s">
        <v>127</v>
      </c>
      <c r="C273" s="55"/>
      <c r="D273" s="56">
        <f>D274</f>
        <v>2</v>
      </c>
      <c r="E273" s="57"/>
      <c r="F273" s="57"/>
      <c r="G273" s="56">
        <f>G274</f>
        <v>1600</v>
      </c>
      <c r="H273" s="56">
        <f t="shared" si="26"/>
        <v>19200</v>
      </c>
      <c r="I273" s="162"/>
    </row>
    <row r="274" spans="1:9">
      <c r="A274" s="111"/>
      <c r="B274" s="40" t="s">
        <v>30</v>
      </c>
      <c r="C274" s="40" t="s">
        <v>360</v>
      </c>
      <c r="D274" s="32">
        <v>2</v>
      </c>
      <c r="E274" s="32">
        <f t="shared" si="29"/>
        <v>0.8</v>
      </c>
      <c r="F274" s="32">
        <v>800</v>
      </c>
      <c r="G274" s="32">
        <f>D274*F274</f>
        <v>1600</v>
      </c>
      <c r="H274" s="111">
        <f t="shared" si="26"/>
        <v>19200</v>
      </c>
      <c r="I274" s="162"/>
    </row>
    <row r="275" spans="1:9">
      <c r="A275" s="111"/>
      <c r="B275" s="40" t="s">
        <v>30</v>
      </c>
      <c r="C275" s="40" t="s">
        <v>361</v>
      </c>
      <c r="D275" s="32"/>
      <c r="E275" s="32"/>
      <c r="F275" s="32"/>
      <c r="G275" s="32"/>
      <c r="H275" s="111"/>
      <c r="I275" s="162"/>
    </row>
    <row r="276" spans="1:9" s="36" customFormat="1">
      <c r="A276" s="123">
        <v>4</v>
      </c>
      <c r="B276" s="55" t="s">
        <v>128</v>
      </c>
      <c r="C276" s="55"/>
      <c r="D276" s="56">
        <f>D277</f>
        <v>2</v>
      </c>
      <c r="E276" s="57"/>
      <c r="F276" s="57"/>
      <c r="G276" s="56">
        <f>G277</f>
        <v>1600</v>
      </c>
      <c r="H276" s="56">
        <f t="shared" si="26"/>
        <v>19200</v>
      </c>
      <c r="I276" s="162"/>
    </row>
    <row r="277" spans="1:9">
      <c r="A277" s="111"/>
      <c r="B277" s="40" t="s">
        <v>30</v>
      </c>
      <c r="C277" s="40" t="s">
        <v>362</v>
      </c>
      <c r="D277" s="32">
        <v>2</v>
      </c>
      <c r="E277" s="32">
        <f t="shared" si="29"/>
        <v>0.8</v>
      </c>
      <c r="F277" s="32">
        <v>800</v>
      </c>
      <c r="G277" s="32">
        <f>D277*F277</f>
        <v>1600</v>
      </c>
      <c r="H277" s="111">
        <f t="shared" si="26"/>
        <v>19200</v>
      </c>
      <c r="I277" s="162"/>
    </row>
    <row r="278" spans="1:9">
      <c r="A278" s="111"/>
      <c r="B278" s="40" t="s">
        <v>30</v>
      </c>
      <c r="C278" s="142" t="s">
        <v>161</v>
      </c>
      <c r="D278" s="32"/>
      <c r="E278" s="32"/>
      <c r="F278" s="32"/>
      <c r="G278" s="32"/>
      <c r="H278" s="111"/>
      <c r="I278" s="162"/>
    </row>
    <row r="279" spans="1:9" s="36" customFormat="1">
      <c r="A279" s="123">
        <v>5</v>
      </c>
      <c r="B279" s="55" t="s">
        <v>129</v>
      </c>
      <c r="C279" s="55"/>
      <c r="D279" s="56">
        <f>D280</f>
        <v>2</v>
      </c>
      <c r="E279" s="57"/>
      <c r="F279" s="57"/>
      <c r="G279" s="56">
        <f>G280</f>
        <v>1600</v>
      </c>
      <c r="H279" s="56">
        <f t="shared" si="26"/>
        <v>19200</v>
      </c>
      <c r="I279" s="162"/>
    </row>
    <row r="280" spans="1:9" ht="33" customHeight="1">
      <c r="A280" s="111"/>
      <c r="B280" s="40" t="s">
        <v>30</v>
      </c>
      <c r="C280" s="40" t="s">
        <v>427</v>
      </c>
      <c r="D280" s="32">
        <v>2</v>
      </c>
      <c r="E280" s="32">
        <f t="shared" si="29"/>
        <v>0.8</v>
      </c>
      <c r="F280" s="32">
        <v>800</v>
      </c>
      <c r="G280" s="32">
        <f>D280*F280</f>
        <v>1600</v>
      </c>
      <c r="H280" s="111">
        <f t="shared" si="26"/>
        <v>19200</v>
      </c>
      <c r="I280" s="162"/>
    </row>
    <row r="281" spans="1:9" ht="16.5" customHeight="1">
      <c r="A281" s="111"/>
      <c r="B281" s="40" t="s">
        <v>30</v>
      </c>
      <c r="C281" s="142" t="s">
        <v>161</v>
      </c>
      <c r="D281" s="32"/>
      <c r="E281" s="32"/>
      <c r="F281" s="32"/>
      <c r="G281" s="32"/>
      <c r="H281" s="111"/>
      <c r="I281" s="162"/>
    </row>
    <row r="282" spans="1:9" ht="25.5">
      <c r="A282" s="125" t="s">
        <v>45</v>
      </c>
      <c r="B282" s="41" t="s">
        <v>85</v>
      </c>
      <c r="C282" s="41"/>
      <c r="D282" s="44">
        <f>D283+D293+D297+D300+D303</f>
        <v>15</v>
      </c>
      <c r="E282" s="39"/>
      <c r="F282" s="44"/>
      <c r="G282" s="44">
        <f>G283+G293+G297+G300+G303</f>
        <v>12050</v>
      </c>
      <c r="H282" s="44">
        <f>H283+H293+H297+H300+H303</f>
        <v>144600</v>
      </c>
      <c r="I282" s="162"/>
    </row>
    <row r="283" spans="1:9">
      <c r="A283" s="121"/>
      <c r="B283" s="59" t="s">
        <v>44</v>
      </c>
      <c r="C283" s="59"/>
      <c r="D283" s="62">
        <f>D284+D285+D286+D291+D292</f>
        <v>9</v>
      </c>
      <c r="E283" s="57"/>
      <c r="F283" s="62"/>
      <c r="G283" s="62">
        <f>G284+G285+G286+G291+G292</f>
        <v>7250</v>
      </c>
      <c r="H283" s="62">
        <f t="shared" si="26"/>
        <v>87000</v>
      </c>
      <c r="I283" s="162"/>
    </row>
    <row r="284" spans="1:9">
      <c r="A284" s="111"/>
      <c r="B284" s="30" t="s">
        <v>28</v>
      </c>
      <c r="C284" s="30" t="s">
        <v>364</v>
      </c>
      <c r="D284" s="32">
        <v>1</v>
      </c>
      <c r="E284" s="115">
        <f t="shared" ref="E284:E285" si="30">+F284/1000</f>
        <v>1.1499999999999999</v>
      </c>
      <c r="F284" s="32">
        <v>1150</v>
      </c>
      <c r="G284" s="32">
        <f>D284*F284</f>
        <v>1150</v>
      </c>
      <c r="H284" s="111">
        <f t="shared" ref="H284" si="31">G284*12</f>
        <v>13800</v>
      </c>
      <c r="I284" s="162"/>
    </row>
    <row r="285" spans="1:9">
      <c r="A285" s="111"/>
      <c r="B285" s="30" t="s">
        <v>31</v>
      </c>
      <c r="C285" s="138" t="s">
        <v>161</v>
      </c>
      <c r="D285" s="32">
        <v>1</v>
      </c>
      <c r="E285" s="88">
        <f t="shared" si="30"/>
        <v>0.8</v>
      </c>
      <c r="F285" s="32">
        <v>800</v>
      </c>
      <c r="G285" s="32">
        <f>D285*F285</f>
        <v>800</v>
      </c>
      <c r="H285" s="111">
        <f t="shared" ref="H285" si="32">G285*12</f>
        <v>9600</v>
      </c>
      <c r="I285" s="162"/>
    </row>
    <row r="286" spans="1:9">
      <c r="A286" s="111"/>
      <c r="B286" s="40" t="s">
        <v>30</v>
      </c>
      <c r="C286" s="40" t="s">
        <v>365</v>
      </c>
      <c r="D286" s="32">
        <v>5</v>
      </c>
      <c r="E286" s="32">
        <f t="shared" si="29"/>
        <v>0.8</v>
      </c>
      <c r="F286" s="32">
        <v>800</v>
      </c>
      <c r="G286" s="32">
        <f>D286*F286</f>
        <v>4000</v>
      </c>
      <c r="H286" s="111">
        <f t="shared" si="26"/>
        <v>48000</v>
      </c>
      <c r="I286" s="162"/>
    </row>
    <row r="287" spans="1:9">
      <c r="A287" s="111"/>
      <c r="B287" s="40" t="s">
        <v>30</v>
      </c>
      <c r="C287" s="40" t="s">
        <v>366</v>
      </c>
      <c r="D287" s="32"/>
      <c r="E287" s="32"/>
      <c r="F287" s="32"/>
      <c r="G287" s="32"/>
      <c r="H287" s="111"/>
      <c r="I287" s="162"/>
    </row>
    <row r="288" spans="1:9">
      <c r="A288" s="111"/>
      <c r="B288" s="40" t="s">
        <v>30</v>
      </c>
      <c r="C288" s="40" t="s">
        <v>367</v>
      </c>
      <c r="D288" s="32"/>
      <c r="E288" s="32"/>
      <c r="F288" s="32"/>
      <c r="G288" s="32"/>
      <c r="H288" s="111"/>
      <c r="I288" s="162"/>
    </row>
    <row r="289" spans="1:10">
      <c r="A289" s="111"/>
      <c r="B289" s="40" t="s">
        <v>30</v>
      </c>
      <c r="C289" s="142" t="s">
        <v>161</v>
      </c>
      <c r="D289" s="32"/>
      <c r="E289" s="32"/>
      <c r="F289" s="32"/>
      <c r="G289" s="32"/>
      <c r="H289" s="111"/>
      <c r="I289" s="162"/>
    </row>
    <row r="290" spans="1:10">
      <c r="A290" s="111"/>
      <c r="B290" s="40" t="s">
        <v>30</v>
      </c>
      <c r="C290" s="142" t="s">
        <v>161</v>
      </c>
      <c r="D290" s="32"/>
      <c r="E290" s="32"/>
      <c r="F290" s="32"/>
      <c r="G290" s="32"/>
      <c r="H290" s="111"/>
      <c r="I290" s="162"/>
    </row>
    <row r="291" spans="1:10">
      <c r="A291" s="111"/>
      <c r="B291" s="30" t="s">
        <v>32</v>
      </c>
      <c r="C291" s="30" t="s">
        <v>368</v>
      </c>
      <c r="D291" s="32">
        <v>1</v>
      </c>
      <c r="E291" s="32">
        <f t="shared" si="29"/>
        <v>0.8</v>
      </c>
      <c r="F291" s="32">
        <v>800</v>
      </c>
      <c r="G291" s="32">
        <f>D291*F291</f>
        <v>800</v>
      </c>
      <c r="H291" s="111">
        <f t="shared" si="26"/>
        <v>9600</v>
      </c>
      <c r="I291" s="162"/>
    </row>
    <row r="292" spans="1:10">
      <c r="A292" s="111"/>
      <c r="B292" s="30" t="s">
        <v>15</v>
      </c>
      <c r="C292" s="30" t="s">
        <v>363</v>
      </c>
      <c r="D292" s="32">
        <v>1</v>
      </c>
      <c r="E292" s="88">
        <f t="shared" si="29"/>
        <v>0.5</v>
      </c>
      <c r="F292" s="32">
        <v>500</v>
      </c>
      <c r="G292" s="32">
        <f>D292*F292</f>
        <v>500</v>
      </c>
      <c r="H292" s="111">
        <f t="shared" si="26"/>
        <v>6000</v>
      </c>
      <c r="I292" s="162"/>
      <c r="J292" s="137" t="s">
        <v>278</v>
      </c>
    </row>
    <row r="293" spans="1:10" s="36" customFormat="1">
      <c r="A293" s="123">
        <v>1</v>
      </c>
      <c r="B293" s="55" t="s">
        <v>130</v>
      </c>
      <c r="C293" s="55"/>
      <c r="D293" s="56">
        <f>D294</f>
        <v>3</v>
      </c>
      <c r="E293" s="57"/>
      <c r="F293" s="57"/>
      <c r="G293" s="56">
        <f>G294</f>
        <v>2400</v>
      </c>
      <c r="H293" s="56">
        <f t="shared" si="26"/>
        <v>28800</v>
      </c>
      <c r="I293" s="162"/>
    </row>
    <row r="294" spans="1:10">
      <c r="A294" s="111"/>
      <c r="B294" s="40" t="s">
        <v>30</v>
      </c>
      <c r="C294" s="40" t="s">
        <v>369</v>
      </c>
      <c r="D294" s="32">
        <v>3</v>
      </c>
      <c r="E294" s="32">
        <f t="shared" si="29"/>
        <v>0.8</v>
      </c>
      <c r="F294" s="32">
        <v>800</v>
      </c>
      <c r="G294" s="35">
        <f>D294*F294</f>
        <v>2400</v>
      </c>
      <c r="H294" s="111">
        <f t="shared" si="26"/>
        <v>28800</v>
      </c>
      <c r="I294" s="162"/>
    </row>
    <row r="295" spans="1:10">
      <c r="A295" s="111"/>
      <c r="B295" s="40" t="s">
        <v>30</v>
      </c>
      <c r="C295" s="40" t="s">
        <v>370</v>
      </c>
      <c r="D295" s="32"/>
      <c r="E295" s="32"/>
      <c r="F295" s="32"/>
      <c r="G295" s="35"/>
      <c r="H295" s="111"/>
      <c r="I295" s="162"/>
    </row>
    <row r="296" spans="1:10">
      <c r="A296" s="111"/>
      <c r="B296" s="40" t="s">
        <v>30</v>
      </c>
      <c r="C296" s="40" t="s">
        <v>371</v>
      </c>
      <c r="D296" s="32"/>
      <c r="E296" s="32"/>
      <c r="F296" s="32"/>
      <c r="G296" s="35"/>
      <c r="H296" s="111"/>
      <c r="I296" s="162"/>
    </row>
    <row r="297" spans="1:10" s="36" customFormat="1">
      <c r="A297" s="123">
        <v>2</v>
      </c>
      <c r="B297" s="55" t="s">
        <v>131</v>
      </c>
      <c r="C297" s="55"/>
      <c r="D297" s="56">
        <f>D298</f>
        <v>2</v>
      </c>
      <c r="E297" s="57"/>
      <c r="F297" s="57"/>
      <c r="G297" s="56">
        <f>G298</f>
        <v>1600</v>
      </c>
      <c r="H297" s="56">
        <f t="shared" si="26"/>
        <v>19200</v>
      </c>
      <c r="I297" s="162"/>
    </row>
    <row r="298" spans="1:10">
      <c r="A298" s="111"/>
      <c r="B298" s="40" t="s">
        <v>30</v>
      </c>
      <c r="C298" s="142" t="s">
        <v>161</v>
      </c>
      <c r="D298" s="35">
        <v>2</v>
      </c>
      <c r="E298" s="32">
        <f t="shared" si="29"/>
        <v>0.8</v>
      </c>
      <c r="F298" s="35">
        <v>800</v>
      </c>
      <c r="G298" s="35">
        <f>D298*F298</f>
        <v>1600</v>
      </c>
      <c r="H298" s="111">
        <f t="shared" si="26"/>
        <v>19200</v>
      </c>
      <c r="I298" s="162"/>
      <c r="J298" s="137" t="s">
        <v>372</v>
      </c>
    </row>
    <row r="299" spans="1:10">
      <c r="A299" s="111"/>
      <c r="B299" s="40" t="s">
        <v>30</v>
      </c>
      <c r="C299" s="142" t="s">
        <v>161</v>
      </c>
      <c r="D299" s="35"/>
      <c r="E299" s="32"/>
      <c r="F299" s="35"/>
      <c r="G299" s="35"/>
      <c r="H299" s="111"/>
      <c r="I299" s="162"/>
    </row>
    <row r="300" spans="1:10">
      <c r="A300" s="123">
        <v>3</v>
      </c>
      <c r="B300" s="55" t="s">
        <v>132</v>
      </c>
      <c r="C300" s="55"/>
      <c r="D300" s="56">
        <v>0</v>
      </c>
      <c r="E300" s="57"/>
      <c r="F300" s="57"/>
      <c r="G300" s="56">
        <f>G301+G302</f>
        <v>0</v>
      </c>
      <c r="H300" s="56">
        <f t="shared" si="26"/>
        <v>0</v>
      </c>
      <c r="I300" s="162"/>
    </row>
    <row r="301" spans="1:10" s="28" customFormat="1">
      <c r="A301" s="82"/>
      <c r="B301" s="46"/>
      <c r="C301" s="46"/>
      <c r="D301" s="27"/>
      <c r="E301" s="27"/>
      <c r="F301" s="27"/>
      <c r="G301" s="27"/>
      <c r="H301" s="82">
        <f t="shared" si="26"/>
        <v>0</v>
      </c>
      <c r="I301" s="162"/>
    </row>
    <row r="302" spans="1:10">
      <c r="A302" s="111"/>
      <c r="B302" s="30"/>
      <c r="C302" s="30"/>
      <c r="D302" s="31"/>
      <c r="E302" s="27"/>
      <c r="F302" s="31"/>
      <c r="G302" s="31"/>
      <c r="H302" s="82">
        <f t="shared" si="26"/>
        <v>0</v>
      </c>
      <c r="I302" s="162"/>
    </row>
    <row r="303" spans="1:10">
      <c r="A303" s="123">
        <v>4</v>
      </c>
      <c r="B303" s="55" t="s">
        <v>133</v>
      </c>
      <c r="C303" s="55"/>
      <c r="D303" s="56">
        <f>D304</f>
        <v>1</v>
      </c>
      <c r="E303" s="57"/>
      <c r="F303" s="57"/>
      <c r="G303" s="56">
        <f>G304</f>
        <v>800</v>
      </c>
      <c r="H303" s="56">
        <f t="shared" si="26"/>
        <v>9600</v>
      </c>
      <c r="I303" s="162"/>
    </row>
    <row r="304" spans="1:10">
      <c r="A304" s="111"/>
      <c r="B304" s="40" t="s">
        <v>30</v>
      </c>
      <c r="C304" s="40" t="s">
        <v>373</v>
      </c>
      <c r="D304" s="32">
        <v>1</v>
      </c>
      <c r="E304" s="32">
        <f t="shared" si="29"/>
        <v>0.8</v>
      </c>
      <c r="F304" s="32">
        <v>800</v>
      </c>
      <c r="G304" s="35">
        <f>D304*F304</f>
        <v>800</v>
      </c>
      <c r="H304" s="111">
        <f t="shared" si="26"/>
        <v>9600</v>
      </c>
      <c r="I304" s="162"/>
    </row>
    <row r="305" spans="1:9">
      <c r="A305" s="125" t="s">
        <v>47</v>
      </c>
      <c r="B305" s="41" t="s">
        <v>86</v>
      </c>
      <c r="C305" s="41"/>
      <c r="D305" s="44">
        <f>D306+D316+D320+D323+D326+D329</f>
        <v>16</v>
      </c>
      <c r="E305" s="39"/>
      <c r="F305" s="44"/>
      <c r="G305" s="44">
        <f>G306+G316+G320+G323+G326+G329</f>
        <v>12850</v>
      </c>
      <c r="H305" s="44">
        <f>H306+H316+H320+H323+H326+H329</f>
        <v>154200</v>
      </c>
      <c r="I305" s="162"/>
    </row>
    <row r="306" spans="1:9">
      <c r="A306" s="121"/>
      <c r="B306" s="59" t="s">
        <v>46</v>
      </c>
      <c r="C306" s="59"/>
      <c r="D306" s="62">
        <f>D307+D308+D309+D314+D315</f>
        <v>9</v>
      </c>
      <c r="E306" s="57"/>
      <c r="F306" s="62"/>
      <c r="G306" s="62">
        <f>G307+G308+G309+G314+G315</f>
        <v>7250</v>
      </c>
      <c r="H306" s="62">
        <f t="shared" si="26"/>
        <v>87000</v>
      </c>
      <c r="I306" s="162"/>
    </row>
    <row r="307" spans="1:9">
      <c r="A307" s="111"/>
      <c r="B307" s="40" t="s">
        <v>28</v>
      </c>
      <c r="C307" s="40" t="s">
        <v>374</v>
      </c>
      <c r="D307" s="32">
        <v>1</v>
      </c>
      <c r="E307" s="115">
        <f t="shared" ref="E307:E308" si="33">+F307/1000</f>
        <v>1.1499999999999999</v>
      </c>
      <c r="F307" s="32">
        <v>1150</v>
      </c>
      <c r="G307" s="32">
        <f>D307*F307</f>
        <v>1150</v>
      </c>
      <c r="H307" s="111">
        <f t="shared" ref="H307" si="34">G307*12</f>
        <v>13800</v>
      </c>
      <c r="I307" s="162"/>
    </row>
    <row r="308" spans="1:9">
      <c r="A308" s="111"/>
      <c r="B308" s="40" t="s">
        <v>31</v>
      </c>
      <c r="C308" s="40"/>
      <c r="D308" s="32">
        <v>1</v>
      </c>
      <c r="E308" s="32">
        <f t="shared" si="33"/>
        <v>0.8</v>
      </c>
      <c r="F308" s="32">
        <v>800</v>
      </c>
      <c r="G308" s="32">
        <f>D308*F308</f>
        <v>800</v>
      </c>
      <c r="H308" s="111">
        <f t="shared" ref="H308" si="35">G308*12</f>
        <v>9600</v>
      </c>
      <c r="I308" s="162"/>
    </row>
    <row r="309" spans="1:9">
      <c r="A309" s="111"/>
      <c r="B309" s="40" t="s">
        <v>30</v>
      </c>
      <c r="C309" s="40" t="s">
        <v>375</v>
      </c>
      <c r="D309" s="32">
        <v>5</v>
      </c>
      <c r="E309" s="32">
        <f t="shared" si="29"/>
        <v>0.8</v>
      </c>
      <c r="F309" s="32">
        <v>800</v>
      </c>
      <c r="G309" s="32">
        <f>D309*F309</f>
        <v>4000</v>
      </c>
      <c r="H309" s="111">
        <f t="shared" si="26"/>
        <v>48000</v>
      </c>
      <c r="I309" s="162"/>
    </row>
    <row r="310" spans="1:9">
      <c r="A310" s="111"/>
      <c r="B310" s="40" t="s">
        <v>30</v>
      </c>
      <c r="C310" s="40" t="s">
        <v>428</v>
      </c>
      <c r="D310" s="32"/>
      <c r="E310" s="32"/>
      <c r="F310" s="32"/>
      <c r="G310" s="32"/>
      <c r="H310" s="111"/>
      <c r="I310" s="162"/>
    </row>
    <row r="311" spans="1:9">
      <c r="A311" s="111"/>
      <c r="B311" s="40" t="s">
        <v>30</v>
      </c>
      <c r="C311" s="40" t="s">
        <v>376</v>
      </c>
      <c r="D311" s="32"/>
      <c r="E311" s="32"/>
      <c r="F311" s="32"/>
      <c r="G311" s="32"/>
      <c r="H311" s="111"/>
      <c r="I311" s="162"/>
    </row>
    <row r="312" spans="1:9">
      <c r="A312" s="111"/>
      <c r="B312" s="40" t="s">
        <v>30</v>
      </c>
      <c r="C312" s="40" t="s">
        <v>377</v>
      </c>
      <c r="D312" s="32"/>
      <c r="E312" s="32"/>
      <c r="F312" s="32"/>
      <c r="G312" s="32"/>
      <c r="H312" s="111"/>
      <c r="I312" s="162"/>
    </row>
    <row r="313" spans="1:9">
      <c r="A313" s="111"/>
      <c r="B313" s="40" t="s">
        <v>30</v>
      </c>
      <c r="C313" s="142" t="s">
        <v>161</v>
      </c>
      <c r="D313" s="32"/>
      <c r="E313" s="32"/>
      <c r="F313" s="32"/>
      <c r="G313" s="32"/>
      <c r="H313" s="111"/>
      <c r="I313" s="162"/>
    </row>
    <row r="314" spans="1:9">
      <c r="A314" s="111"/>
      <c r="B314" s="40" t="s">
        <v>32</v>
      </c>
      <c r="C314" s="40" t="s">
        <v>378</v>
      </c>
      <c r="D314" s="32">
        <v>1</v>
      </c>
      <c r="E314" s="32">
        <f t="shared" si="29"/>
        <v>0.8</v>
      </c>
      <c r="F314" s="32">
        <v>800</v>
      </c>
      <c r="G314" s="32">
        <f>D314*F314</f>
        <v>800</v>
      </c>
      <c r="H314" s="111">
        <f t="shared" si="26"/>
        <v>9600</v>
      </c>
      <c r="I314" s="162"/>
    </row>
    <row r="315" spans="1:9">
      <c r="A315" s="111"/>
      <c r="B315" s="40" t="s">
        <v>15</v>
      </c>
      <c r="C315" s="142" t="s">
        <v>161</v>
      </c>
      <c r="D315" s="32">
        <v>1</v>
      </c>
      <c r="E315" s="88">
        <f t="shared" si="29"/>
        <v>0.5</v>
      </c>
      <c r="F315" s="32">
        <v>500</v>
      </c>
      <c r="G315" s="32">
        <f>D315*F315</f>
        <v>500</v>
      </c>
      <c r="H315" s="111">
        <f t="shared" ref="H315:H403" si="36">G315*12</f>
        <v>6000</v>
      </c>
      <c r="I315" s="162"/>
    </row>
    <row r="316" spans="1:9" s="36" customFormat="1">
      <c r="A316" s="123">
        <v>1</v>
      </c>
      <c r="B316" s="55" t="s">
        <v>134</v>
      </c>
      <c r="C316" s="55"/>
      <c r="D316" s="56">
        <f>D317</f>
        <v>3</v>
      </c>
      <c r="E316" s="57"/>
      <c r="F316" s="57"/>
      <c r="G316" s="62">
        <f>G317</f>
        <v>2400</v>
      </c>
      <c r="H316" s="62">
        <f t="shared" si="36"/>
        <v>28800</v>
      </c>
      <c r="I316" s="162"/>
    </row>
    <row r="317" spans="1:9">
      <c r="A317" s="111"/>
      <c r="B317" s="40" t="s">
        <v>30</v>
      </c>
      <c r="C317" s="40" t="s">
        <v>379</v>
      </c>
      <c r="D317" s="32">
        <v>3</v>
      </c>
      <c r="E317" s="32">
        <f t="shared" si="29"/>
        <v>0.8</v>
      </c>
      <c r="F317" s="32">
        <v>800</v>
      </c>
      <c r="G317" s="32">
        <f>D317*F317</f>
        <v>2400</v>
      </c>
      <c r="H317" s="111">
        <f t="shared" si="36"/>
        <v>28800</v>
      </c>
      <c r="I317" s="162"/>
    </row>
    <row r="318" spans="1:9">
      <c r="A318" s="111"/>
      <c r="B318" s="40" t="s">
        <v>30</v>
      </c>
      <c r="C318" s="40" t="s">
        <v>380</v>
      </c>
      <c r="D318" s="32"/>
      <c r="E318" s="32"/>
      <c r="F318" s="32"/>
      <c r="G318" s="32"/>
      <c r="H318" s="111"/>
      <c r="I318" s="162"/>
    </row>
    <row r="319" spans="1:9">
      <c r="A319" s="111"/>
      <c r="B319" s="40" t="s">
        <v>30</v>
      </c>
      <c r="C319" s="142" t="s">
        <v>161</v>
      </c>
      <c r="D319" s="32"/>
      <c r="E319" s="32"/>
      <c r="F319" s="32"/>
      <c r="G319" s="32"/>
      <c r="H319" s="111"/>
      <c r="I319" s="162"/>
    </row>
    <row r="320" spans="1:9" s="36" customFormat="1">
      <c r="A320" s="123">
        <v>2</v>
      </c>
      <c r="B320" s="55" t="s">
        <v>135</v>
      </c>
      <c r="C320" s="55"/>
      <c r="D320" s="56">
        <f>D321</f>
        <v>2</v>
      </c>
      <c r="E320" s="57"/>
      <c r="F320" s="57"/>
      <c r="G320" s="56">
        <f>G321</f>
        <v>1600</v>
      </c>
      <c r="H320" s="56">
        <f t="shared" si="36"/>
        <v>19200</v>
      </c>
      <c r="I320" s="162"/>
    </row>
    <row r="321" spans="1:9">
      <c r="A321" s="111"/>
      <c r="B321" s="40" t="s">
        <v>30</v>
      </c>
      <c r="C321" s="40" t="s">
        <v>291</v>
      </c>
      <c r="D321" s="35">
        <v>2</v>
      </c>
      <c r="E321" s="32">
        <f t="shared" si="29"/>
        <v>0.8</v>
      </c>
      <c r="F321" s="35">
        <v>800</v>
      </c>
      <c r="G321" s="35">
        <f>D321*F321</f>
        <v>1600</v>
      </c>
      <c r="H321" s="111">
        <f t="shared" si="36"/>
        <v>19200</v>
      </c>
      <c r="I321" s="162"/>
    </row>
    <row r="322" spans="1:9">
      <c r="A322" s="111"/>
      <c r="B322" s="40" t="s">
        <v>30</v>
      </c>
      <c r="C322" s="142" t="s">
        <v>161</v>
      </c>
      <c r="D322" s="35"/>
      <c r="E322" s="32"/>
      <c r="F322" s="35"/>
      <c r="G322" s="35"/>
      <c r="H322" s="111"/>
      <c r="I322" s="162"/>
    </row>
    <row r="323" spans="1:9">
      <c r="A323" s="123">
        <v>3</v>
      </c>
      <c r="B323" s="55" t="s">
        <v>136</v>
      </c>
      <c r="C323" s="55"/>
      <c r="D323" s="56">
        <v>0</v>
      </c>
      <c r="E323" s="57"/>
      <c r="F323" s="57"/>
      <c r="G323" s="56">
        <f>G324+G325</f>
        <v>0</v>
      </c>
      <c r="H323" s="56">
        <f t="shared" si="36"/>
        <v>0</v>
      </c>
      <c r="I323" s="162"/>
    </row>
    <row r="324" spans="1:9">
      <c r="A324" s="111"/>
      <c r="B324" s="30"/>
      <c r="C324" s="30"/>
      <c r="D324" s="31"/>
      <c r="E324" s="27"/>
      <c r="F324" s="31"/>
      <c r="G324" s="31"/>
      <c r="H324" s="82">
        <f t="shared" si="36"/>
        <v>0</v>
      </c>
      <c r="I324" s="162"/>
    </row>
    <row r="325" spans="1:9">
      <c r="A325" s="111"/>
      <c r="B325" s="30"/>
      <c r="C325" s="30"/>
      <c r="D325" s="31"/>
      <c r="E325" s="27"/>
      <c r="F325" s="31"/>
      <c r="G325" s="31"/>
      <c r="H325" s="82">
        <f t="shared" si="36"/>
        <v>0</v>
      </c>
      <c r="I325" s="162"/>
    </row>
    <row r="326" spans="1:9" s="36" customFormat="1">
      <c r="A326" s="123">
        <v>4</v>
      </c>
      <c r="B326" s="55" t="s">
        <v>137</v>
      </c>
      <c r="C326" s="55"/>
      <c r="D326" s="56">
        <f>D327</f>
        <v>2</v>
      </c>
      <c r="E326" s="57"/>
      <c r="F326" s="57"/>
      <c r="G326" s="56">
        <f>G327</f>
        <v>1600</v>
      </c>
      <c r="H326" s="56">
        <f t="shared" si="36"/>
        <v>19200</v>
      </c>
      <c r="I326" s="162"/>
    </row>
    <row r="327" spans="1:9">
      <c r="A327" s="111"/>
      <c r="B327" s="40" t="s">
        <v>30</v>
      </c>
      <c r="C327" s="40" t="s">
        <v>381</v>
      </c>
      <c r="D327" s="32">
        <v>2</v>
      </c>
      <c r="E327" s="32">
        <f t="shared" si="29"/>
        <v>0.8</v>
      </c>
      <c r="F327" s="32">
        <v>800</v>
      </c>
      <c r="G327" s="32">
        <f>D327*F327</f>
        <v>1600</v>
      </c>
      <c r="H327" s="111">
        <f t="shared" si="36"/>
        <v>19200</v>
      </c>
      <c r="I327" s="162"/>
    </row>
    <row r="328" spans="1:9">
      <c r="A328" s="111"/>
      <c r="B328" s="40" t="s">
        <v>30</v>
      </c>
      <c r="C328" s="40" t="s">
        <v>382</v>
      </c>
      <c r="D328" s="32"/>
      <c r="E328" s="32"/>
      <c r="F328" s="32"/>
      <c r="G328" s="32"/>
      <c r="H328" s="111"/>
      <c r="I328" s="162"/>
    </row>
    <row r="329" spans="1:9">
      <c r="A329" s="123">
        <v>5</v>
      </c>
      <c r="B329" s="55" t="s">
        <v>138</v>
      </c>
      <c r="C329" s="55"/>
      <c r="D329" s="56">
        <v>0</v>
      </c>
      <c r="E329" s="57"/>
      <c r="F329" s="57"/>
      <c r="G329" s="56">
        <f>G330+G331</f>
        <v>0</v>
      </c>
      <c r="H329" s="56">
        <f t="shared" si="36"/>
        <v>0</v>
      </c>
      <c r="I329" s="162"/>
    </row>
    <row r="330" spans="1:9">
      <c r="A330" s="111"/>
      <c r="B330" s="45"/>
      <c r="C330" s="45"/>
      <c r="D330" s="31"/>
      <c r="E330" s="27"/>
      <c r="F330" s="31"/>
      <c r="G330" s="31"/>
      <c r="H330" s="82">
        <f t="shared" si="36"/>
        <v>0</v>
      </c>
      <c r="I330" s="162"/>
    </row>
    <row r="331" spans="1:9">
      <c r="A331" s="111"/>
      <c r="B331" s="45"/>
      <c r="C331" s="45"/>
      <c r="D331" s="31"/>
      <c r="E331" s="27"/>
      <c r="F331" s="31"/>
      <c r="G331" s="31"/>
      <c r="H331" s="82">
        <f t="shared" si="36"/>
        <v>0</v>
      </c>
      <c r="I331" s="162"/>
    </row>
    <row r="332" spans="1:9" ht="30">
      <c r="A332" s="125" t="s">
        <v>49</v>
      </c>
      <c r="B332" s="47" t="s">
        <v>87</v>
      </c>
      <c r="C332" s="47"/>
      <c r="D332" s="44">
        <f>D333+D349+D353+D356+D359+D363+D367</f>
        <v>31</v>
      </c>
      <c r="E332" s="39"/>
      <c r="F332" s="44"/>
      <c r="G332" s="44">
        <f>G333+G349+G353+G356+G359+G363+G367</f>
        <v>25100</v>
      </c>
      <c r="H332" s="44">
        <f>H333+H349+H353+H356+H359+H363+H367</f>
        <v>301200</v>
      </c>
      <c r="I332" s="162"/>
    </row>
    <row r="333" spans="1:9">
      <c r="A333" s="121"/>
      <c r="B333" s="55" t="s">
        <v>48</v>
      </c>
      <c r="C333" s="55"/>
      <c r="D333" s="62">
        <f>D334+D335+D336+D337+D347+D348</f>
        <v>15</v>
      </c>
      <c r="E333" s="57"/>
      <c r="F333" s="62"/>
      <c r="G333" s="62">
        <f>G334+G335+G336+G337+G347+G348</f>
        <v>12300</v>
      </c>
      <c r="H333" s="62">
        <f t="shared" si="36"/>
        <v>147600</v>
      </c>
      <c r="I333" s="162"/>
    </row>
    <row r="334" spans="1:9">
      <c r="A334" s="111"/>
      <c r="B334" s="30" t="s">
        <v>28</v>
      </c>
      <c r="C334" s="30" t="s">
        <v>384</v>
      </c>
      <c r="D334" s="32">
        <v>1</v>
      </c>
      <c r="E334" s="88">
        <f>F334/1000</f>
        <v>1.2</v>
      </c>
      <c r="F334" s="32">
        <v>1200</v>
      </c>
      <c r="G334" s="32">
        <f t="shared" ref="G334:G348" si="37">D334*F334</f>
        <v>1200</v>
      </c>
      <c r="H334" s="111">
        <f t="shared" si="36"/>
        <v>14400</v>
      </c>
      <c r="I334" s="162"/>
    </row>
    <row r="335" spans="1:9">
      <c r="A335" s="111"/>
      <c r="B335" s="30" t="s">
        <v>29</v>
      </c>
      <c r="C335" s="30" t="s">
        <v>385</v>
      </c>
      <c r="D335" s="32">
        <v>1</v>
      </c>
      <c r="E335" s="88">
        <f t="shared" ref="E335:E336" si="38">+F335/1000</f>
        <v>1</v>
      </c>
      <c r="F335" s="32">
        <v>1000</v>
      </c>
      <c r="G335" s="32">
        <f t="shared" si="37"/>
        <v>1000</v>
      </c>
      <c r="H335" s="111">
        <f t="shared" ref="H335" si="39">G335*12</f>
        <v>12000</v>
      </c>
      <c r="I335" s="162"/>
    </row>
    <row r="336" spans="1:9">
      <c r="A336" s="111"/>
      <c r="B336" s="30" t="s">
        <v>31</v>
      </c>
      <c r="C336" s="30"/>
      <c r="D336" s="32">
        <v>1</v>
      </c>
      <c r="E336" s="88">
        <f t="shared" si="38"/>
        <v>0.8</v>
      </c>
      <c r="F336" s="32">
        <v>800</v>
      </c>
      <c r="G336" s="32">
        <f t="shared" si="37"/>
        <v>800</v>
      </c>
      <c r="H336" s="111">
        <f t="shared" ref="H336" si="40">G336*12</f>
        <v>9600</v>
      </c>
      <c r="I336" s="162"/>
    </row>
    <row r="337" spans="1:10">
      <c r="A337" s="111"/>
      <c r="B337" s="40" t="s">
        <v>30</v>
      </c>
      <c r="C337" s="163" t="s">
        <v>443</v>
      </c>
      <c r="D337" s="32">
        <v>10</v>
      </c>
      <c r="E337" s="32">
        <f t="shared" si="29"/>
        <v>0.8</v>
      </c>
      <c r="F337" s="32">
        <v>800</v>
      </c>
      <c r="G337" s="32">
        <f t="shared" si="37"/>
        <v>8000</v>
      </c>
      <c r="H337" s="111">
        <f t="shared" si="36"/>
        <v>96000</v>
      </c>
      <c r="I337" s="162"/>
    </row>
    <row r="338" spans="1:10">
      <c r="A338" s="111"/>
      <c r="B338" s="40" t="s">
        <v>30</v>
      </c>
      <c r="C338" s="40" t="s">
        <v>386</v>
      </c>
      <c r="D338" s="32"/>
      <c r="E338" s="32"/>
      <c r="F338" s="32"/>
      <c r="G338" s="32"/>
      <c r="H338" s="111"/>
      <c r="I338" s="162"/>
    </row>
    <row r="339" spans="1:10">
      <c r="A339" s="111"/>
      <c r="B339" s="40" t="s">
        <v>30</v>
      </c>
      <c r="C339" s="40" t="s">
        <v>387</v>
      </c>
      <c r="D339" s="32"/>
      <c r="E339" s="32"/>
      <c r="F339" s="32"/>
      <c r="G339" s="32"/>
      <c r="H339" s="111"/>
      <c r="I339" s="162"/>
    </row>
    <row r="340" spans="1:10">
      <c r="A340" s="111"/>
      <c r="B340" s="40" t="s">
        <v>30</v>
      </c>
      <c r="C340" s="40" t="s">
        <v>388</v>
      </c>
      <c r="D340" s="32"/>
      <c r="E340" s="32"/>
      <c r="F340" s="32"/>
      <c r="G340" s="32"/>
      <c r="H340" s="111"/>
      <c r="I340" s="162"/>
    </row>
    <row r="341" spans="1:10">
      <c r="A341" s="111"/>
      <c r="B341" s="40" t="s">
        <v>30</v>
      </c>
      <c r="C341" s="40" t="s">
        <v>389</v>
      </c>
      <c r="D341" s="32"/>
      <c r="E341" s="32"/>
      <c r="F341" s="32"/>
      <c r="G341" s="32"/>
      <c r="H341" s="111"/>
      <c r="I341" s="162"/>
    </row>
    <row r="342" spans="1:10">
      <c r="A342" s="111"/>
      <c r="B342" s="40" t="s">
        <v>30</v>
      </c>
      <c r="C342" s="142" t="s">
        <v>161</v>
      </c>
      <c r="D342" s="32"/>
      <c r="E342" s="32"/>
      <c r="F342" s="32"/>
      <c r="G342" s="32"/>
      <c r="H342" s="111"/>
      <c r="I342" s="162"/>
    </row>
    <row r="343" spans="1:10">
      <c r="A343" s="111"/>
      <c r="B343" s="40" t="s">
        <v>30</v>
      </c>
      <c r="C343" s="40" t="s">
        <v>390</v>
      </c>
      <c r="D343" s="32"/>
      <c r="E343" s="32"/>
      <c r="F343" s="32"/>
      <c r="G343" s="32"/>
      <c r="H343" s="111"/>
      <c r="I343" s="162"/>
    </row>
    <row r="344" spans="1:10">
      <c r="A344" s="111"/>
      <c r="B344" s="40" t="s">
        <v>30</v>
      </c>
      <c r="C344" s="40" t="s">
        <v>429</v>
      </c>
      <c r="D344" s="32"/>
      <c r="E344" s="32"/>
      <c r="F344" s="32"/>
      <c r="G344" s="32"/>
      <c r="H344" s="111"/>
      <c r="I344" s="162"/>
      <c r="J344" s="137"/>
    </row>
    <row r="345" spans="1:10">
      <c r="A345" s="111"/>
      <c r="B345" s="40" t="s">
        <v>30</v>
      </c>
      <c r="C345" s="142" t="s">
        <v>161</v>
      </c>
      <c r="D345" s="32"/>
      <c r="E345" s="32"/>
      <c r="F345" s="32"/>
      <c r="G345" s="32"/>
      <c r="H345" s="111"/>
      <c r="I345" s="162"/>
      <c r="J345" s="137" t="s">
        <v>392</v>
      </c>
    </row>
    <row r="346" spans="1:10">
      <c r="A346" s="111"/>
      <c r="B346" s="40" t="s">
        <v>30</v>
      </c>
      <c r="C346" s="142" t="s">
        <v>161</v>
      </c>
      <c r="D346" s="32"/>
      <c r="E346" s="32"/>
      <c r="F346" s="32"/>
      <c r="G346" s="32"/>
      <c r="H346" s="111"/>
      <c r="I346" s="162"/>
    </row>
    <row r="347" spans="1:10">
      <c r="A347" s="111"/>
      <c r="B347" s="30" t="s">
        <v>32</v>
      </c>
      <c r="C347" s="30" t="s">
        <v>391</v>
      </c>
      <c r="D347" s="32">
        <v>1</v>
      </c>
      <c r="E347" s="32">
        <f t="shared" si="29"/>
        <v>0.8</v>
      </c>
      <c r="F347" s="32">
        <v>800</v>
      </c>
      <c r="G347" s="32">
        <f t="shared" si="37"/>
        <v>800</v>
      </c>
      <c r="H347" s="111">
        <f t="shared" si="36"/>
        <v>9600</v>
      </c>
      <c r="I347" s="162"/>
    </row>
    <row r="348" spans="1:10">
      <c r="A348" s="111"/>
      <c r="B348" s="45" t="s">
        <v>15</v>
      </c>
      <c r="C348" s="45" t="s">
        <v>383</v>
      </c>
      <c r="D348" s="32">
        <v>1</v>
      </c>
      <c r="E348" s="88">
        <f t="shared" si="29"/>
        <v>0.5</v>
      </c>
      <c r="F348" s="32">
        <v>500</v>
      </c>
      <c r="G348" s="32">
        <f t="shared" si="37"/>
        <v>500</v>
      </c>
      <c r="H348" s="111">
        <f t="shared" si="36"/>
        <v>6000</v>
      </c>
      <c r="I348" s="162"/>
      <c r="J348" s="137" t="s">
        <v>278</v>
      </c>
    </row>
    <row r="349" spans="1:10">
      <c r="A349" s="123">
        <v>1</v>
      </c>
      <c r="B349" s="55" t="s">
        <v>139</v>
      </c>
      <c r="C349" s="55"/>
      <c r="D349" s="56">
        <f>D350</f>
        <v>3</v>
      </c>
      <c r="E349" s="57"/>
      <c r="F349" s="57"/>
      <c r="G349" s="56">
        <f>G350</f>
        <v>2400</v>
      </c>
      <c r="H349" s="56">
        <f t="shared" si="36"/>
        <v>28800</v>
      </c>
      <c r="I349" s="162"/>
    </row>
    <row r="350" spans="1:10">
      <c r="A350" s="111"/>
      <c r="B350" s="40" t="s">
        <v>30</v>
      </c>
      <c r="C350" s="40" t="s">
        <v>393</v>
      </c>
      <c r="D350" s="32">
        <v>3</v>
      </c>
      <c r="E350" s="32">
        <f t="shared" si="29"/>
        <v>0.8</v>
      </c>
      <c r="F350" s="32">
        <v>800</v>
      </c>
      <c r="G350" s="32">
        <f>D350*F350</f>
        <v>2400</v>
      </c>
      <c r="H350" s="111">
        <f t="shared" si="36"/>
        <v>28800</v>
      </c>
      <c r="I350" s="162"/>
    </row>
    <row r="351" spans="1:10">
      <c r="A351" s="111"/>
      <c r="B351" s="40" t="s">
        <v>30</v>
      </c>
      <c r="C351" s="40" t="s">
        <v>394</v>
      </c>
      <c r="D351" s="32"/>
      <c r="E351" s="32"/>
      <c r="F351" s="32"/>
      <c r="G351" s="32"/>
      <c r="H351" s="111"/>
      <c r="I351" s="162"/>
    </row>
    <row r="352" spans="1:10">
      <c r="A352" s="111"/>
      <c r="B352" s="40" t="s">
        <v>30</v>
      </c>
      <c r="C352" s="40" t="s">
        <v>395</v>
      </c>
      <c r="D352" s="32"/>
      <c r="E352" s="32"/>
      <c r="F352" s="32"/>
      <c r="G352" s="32"/>
      <c r="H352" s="111"/>
      <c r="I352" s="162"/>
    </row>
    <row r="353" spans="1:9">
      <c r="A353" s="123">
        <v>2</v>
      </c>
      <c r="B353" s="63" t="s">
        <v>140</v>
      </c>
      <c r="C353" s="63"/>
      <c r="D353" s="56">
        <f>D354</f>
        <v>2</v>
      </c>
      <c r="E353" s="57"/>
      <c r="F353" s="57"/>
      <c r="G353" s="56">
        <f>G354</f>
        <v>1600</v>
      </c>
      <c r="H353" s="56">
        <f t="shared" si="36"/>
        <v>19200</v>
      </c>
      <c r="I353" s="162"/>
    </row>
    <row r="354" spans="1:9">
      <c r="A354" s="111"/>
      <c r="B354" s="40" t="s">
        <v>30</v>
      </c>
      <c r="C354" s="40" t="s">
        <v>396</v>
      </c>
      <c r="D354" s="32">
        <v>2</v>
      </c>
      <c r="E354" s="32">
        <f t="shared" ref="E354:E387" si="41">+F354/1000</f>
        <v>0.8</v>
      </c>
      <c r="F354" s="32">
        <v>800</v>
      </c>
      <c r="G354" s="32">
        <f>D354*F354</f>
        <v>1600</v>
      </c>
      <c r="H354" s="111">
        <f t="shared" si="36"/>
        <v>19200</v>
      </c>
      <c r="I354" s="162"/>
    </row>
    <row r="355" spans="1:9">
      <c r="A355" s="111"/>
      <c r="B355" s="40" t="s">
        <v>30</v>
      </c>
      <c r="C355" s="40" t="s">
        <v>397</v>
      </c>
      <c r="D355" s="32"/>
      <c r="E355" s="32"/>
      <c r="F355" s="32"/>
      <c r="G355" s="32"/>
      <c r="H355" s="111"/>
      <c r="I355" s="162"/>
    </row>
    <row r="356" spans="1:9">
      <c r="A356" s="123">
        <v>3</v>
      </c>
      <c r="B356" s="55" t="s">
        <v>141</v>
      </c>
      <c r="C356" s="55"/>
      <c r="D356" s="56">
        <f>D357</f>
        <v>2</v>
      </c>
      <c r="E356" s="57"/>
      <c r="F356" s="57"/>
      <c r="G356" s="56">
        <f>G357</f>
        <v>1600</v>
      </c>
      <c r="H356" s="56">
        <f t="shared" si="36"/>
        <v>19200</v>
      </c>
      <c r="I356" s="162"/>
    </row>
    <row r="357" spans="1:9">
      <c r="A357" s="111"/>
      <c r="B357" s="40" t="s">
        <v>30</v>
      </c>
      <c r="C357" s="40" t="s">
        <v>398</v>
      </c>
      <c r="D357" s="32">
        <v>2</v>
      </c>
      <c r="E357" s="32">
        <f t="shared" si="41"/>
        <v>0.8</v>
      </c>
      <c r="F357" s="32">
        <v>800</v>
      </c>
      <c r="G357" s="35">
        <f>D357*F357</f>
        <v>1600</v>
      </c>
      <c r="H357" s="111">
        <f t="shared" si="36"/>
        <v>19200</v>
      </c>
      <c r="I357" s="162"/>
    </row>
    <row r="358" spans="1:9">
      <c r="A358" s="111"/>
      <c r="B358" s="40" t="s">
        <v>30</v>
      </c>
      <c r="C358" s="40" t="s">
        <v>399</v>
      </c>
      <c r="D358" s="32"/>
      <c r="E358" s="32"/>
      <c r="F358" s="32"/>
      <c r="G358" s="35"/>
      <c r="H358" s="111"/>
      <c r="I358" s="162"/>
    </row>
    <row r="359" spans="1:9">
      <c r="A359" s="123">
        <v>4</v>
      </c>
      <c r="B359" s="55" t="s">
        <v>142</v>
      </c>
      <c r="C359" s="55"/>
      <c r="D359" s="56">
        <f>D360</f>
        <v>3</v>
      </c>
      <c r="E359" s="57"/>
      <c r="F359" s="57"/>
      <c r="G359" s="56">
        <f>G360</f>
        <v>2400</v>
      </c>
      <c r="H359" s="56">
        <f t="shared" si="36"/>
        <v>28800</v>
      </c>
      <c r="I359" s="162"/>
    </row>
    <row r="360" spans="1:9">
      <c r="A360" s="111"/>
      <c r="B360" s="40" t="s">
        <v>30</v>
      </c>
      <c r="C360" s="40" t="s">
        <v>400</v>
      </c>
      <c r="D360" s="32">
        <v>3</v>
      </c>
      <c r="E360" s="32">
        <f t="shared" si="41"/>
        <v>0.8</v>
      </c>
      <c r="F360" s="32">
        <v>800</v>
      </c>
      <c r="G360" s="32">
        <f>D360*F360</f>
        <v>2400</v>
      </c>
      <c r="H360" s="111">
        <f t="shared" si="36"/>
        <v>28800</v>
      </c>
      <c r="I360" s="162"/>
    </row>
    <row r="361" spans="1:9">
      <c r="A361" s="111"/>
      <c r="B361" s="40" t="s">
        <v>30</v>
      </c>
      <c r="C361" s="40" t="s">
        <v>401</v>
      </c>
      <c r="D361" s="32"/>
      <c r="E361" s="32"/>
      <c r="F361" s="32"/>
      <c r="G361" s="32"/>
      <c r="H361" s="111"/>
      <c r="I361" s="162"/>
    </row>
    <row r="362" spans="1:9">
      <c r="A362" s="111"/>
      <c r="B362" s="40" t="s">
        <v>30</v>
      </c>
      <c r="C362" s="40" t="s">
        <v>402</v>
      </c>
      <c r="D362" s="32"/>
      <c r="E362" s="32"/>
      <c r="F362" s="32"/>
      <c r="G362" s="32"/>
      <c r="H362" s="111"/>
      <c r="I362" s="162"/>
    </row>
    <row r="363" spans="1:9">
      <c r="A363" s="123">
        <v>5</v>
      </c>
      <c r="B363" s="55" t="s">
        <v>143</v>
      </c>
      <c r="C363" s="55"/>
      <c r="D363" s="56">
        <f>D364</f>
        <v>3</v>
      </c>
      <c r="E363" s="57"/>
      <c r="F363" s="57"/>
      <c r="G363" s="56">
        <f>G364</f>
        <v>2400</v>
      </c>
      <c r="H363" s="56">
        <f t="shared" si="36"/>
        <v>28800</v>
      </c>
      <c r="I363" s="162"/>
    </row>
    <row r="364" spans="1:9">
      <c r="A364" s="111"/>
      <c r="B364" s="40" t="s">
        <v>30</v>
      </c>
      <c r="C364" s="40" t="s">
        <v>403</v>
      </c>
      <c r="D364" s="32">
        <v>3</v>
      </c>
      <c r="E364" s="32">
        <f t="shared" si="41"/>
        <v>0.8</v>
      </c>
      <c r="F364" s="32">
        <v>800</v>
      </c>
      <c r="G364" s="32">
        <f>D364*F364</f>
        <v>2400</v>
      </c>
      <c r="H364" s="111">
        <f t="shared" si="36"/>
        <v>28800</v>
      </c>
      <c r="I364" s="162"/>
    </row>
    <row r="365" spans="1:9">
      <c r="A365" s="111"/>
      <c r="B365" s="40" t="s">
        <v>30</v>
      </c>
      <c r="C365" s="142" t="s">
        <v>161</v>
      </c>
      <c r="D365" s="32"/>
      <c r="E365" s="32"/>
      <c r="F365" s="32"/>
      <c r="G365" s="32"/>
      <c r="H365" s="111"/>
      <c r="I365" s="162"/>
    </row>
    <row r="366" spans="1:9">
      <c r="A366" s="111"/>
      <c r="B366" s="40" t="s">
        <v>30</v>
      </c>
      <c r="C366" s="142" t="s">
        <v>161</v>
      </c>
      <c r="D366" s="32"/>
      <c r="E366" s="32"/>
      <c r="F366" s="32"/>
      <c r="G366" s="32"/>
      <c r="H366" s="111"/>
      <c r="I366" s="162"/>
    </row>
    <row r="367" spans="1:9">
      <c r="A367" s="123">
        <v>6</v>
      </c>
      <c r="B367" s="55" t="s">
        <v>144</v>
      </c>
      <c r="C367" s="55"/>
      <c r="D367" s="56">
        <f>D368</f>
        <v>3</v>
      </c>
      <c r="E367" s="57"/>
      <c r="F367" s="57"/>
      <c r="G367" s="56">
        <f>G368</f>
        <v>2400</v>
      </c>
      <c r="H367" s="56">
        <f t="shared" si="36"/>
        <v>28800</v>
      </c>
      <c r="I367" s="162"/>
    </row>
    <row r="368" spans="1:9">
      <c r="A368" s="111"/>
      <c r="B368" s="40" t="s">
        <v>30</v>
      </c>
      <c r="C368" s="40" t="s">
        <v>404</v>
      </c>
      <c r="D368" s="32">
        <v>3</v>
      </c>
      <c r="E368" s="32">
        <f t="shared" si="41"/>
        <v>0.8</v>
      </c>
      <c r="F368" s="32">
        <v>800</v>
      </c>
      <c r="G368" s="35">
        <f>D368*F368</f>
        <v>2400</v>
      </c>
      <c r="H368" s="111">
        <f t="shared" si="36"/>
        <v>28800</v>
      </c>
      <c r="I368" s="162"/>
    </row>
    <row r="369" spans="1:9">
      <c r="A369" s="111"/>
      <c r="B369" s="40" t="s">
        <v>30</v>
      </c>
      <c r="C369" s="40" t="s">
        <v>405</v>
      </c>
      <c r="D369" s="32"/>
      <c r="E369" s="32"/>
      <c r="F369" s="32"/>
      <c r="G369" s="35"/>
      <c r="H369" s="111"/>
      <c r="I369" s="162"/>
    </row>
    <row r="370" spans="1:9">
      <c r="A370" s="111"/>
      <c r="B370" s="40" t="s">
        <v>30</v>
      </c>
      <c r="C370" s="142" t="s">
        <v>161</v>
      </c>
      <c r="D370" s="32"/>
      <c r="E370" s="32"/>
      <c r="F370" s="32"/>
      <c r="G370" s="35"/>
      <c r="H370" s="111"/>
      <c r="I370" s="162"/>
    </row>
    <row r="371" spans="1:9">
      <c r="A371" s="125" t="s">
        <v>51</v>
      </c>
      <c r="B371" s="48" t="s">
        <v>88</v>
      </c>
      <c r="C371" s="48"/>
      <c r="D371" s="44">
        <f>D372+D389+D393+D395+D397+D399</f>
        <v>26</v>
      </c>
      <c r="E371" s="39"/>
      <c r="F371" s="44"/>
      <c r="G371" s="44">
        <f>G372+G389+G393+G395+G397+G399</f>
        <v>20900</v>
      </c>
      <c r="H371" s="44">
        <f>H372+H389+H393+H395+H397+H399</f>
        <v>250800</v>
      </c>
      <c r="I371" s="162"/>
    </row>
    <row r="372" spans="1:9">
      <c r="A372" s="121"/>
      <c r="B372" s="61" t="s">
        <v>50</v>
      </c>
      <c r="C372" s="61"/>
      <c r="D372" s="62">
        <f>D373+D374+D375+D387+D388</f>
        <v>17</v>
      </c>
      <c r="E372" s="57"/>
      <c r="F372" s="62"/>
      <c r="G372" s="62">
        <f>G373+G374+G375+G387+G388</f>
        <v>13700</v>
      </c>
      <c r="H372" s="62">
        <f t="shared" si="36"/>
        <v>164400</v>
      </c>
      <c r="I372" s="162"/>
    </row>
    <row r="373" spans="1:9">
      <c r="A373" s="122"/>
      <c r="B373" s="118" t="s">
        <v>28</v>
      </c>
      <c r="C373" s="118" t="s">
        <v>407</v>
      </c>
      <c r="D373" s="109">
        <v>1</v>
      </c>
      <c r="E373" s="88">
        <f t="shared" ref="E373:E374" si="42">+F373/1000</f>
        <v>1.2</v>
      </c>
      <c r="F373" s="109">
        <v>1200</v>
      </c>
      <c r="G373" s="109">
        <f>D373*F373</f>
        <v>1200</v>
      </c>
      <c r="H373" s="111">
        <f t="shared" ref="H373" si="43">G373*12</f>
        <v>14400</v>
      </c>
      <c r="I373" s="162"/>
    </row>
    <row r="374" spans="1:9">
      <c r="A374" s="122"/>
      <c r="B374" s="118" t="s">
        <v>31</v>
      </c>
      <c r="C374" s="129" t="s">
        <v>161</v>
      </c>
      <c r="D374" s="109">
        <v>1</v>
      </c>
      <c r="E374" s="88">
        <f t="shared" si="42"/>
        <v>0.8</v>
      </c>
      <c r="F374" s="109">
        <v>800</v>
      </c>
      <c r="G374" s="109">
        <f>D374*F374</f>
        <v>800</v>
      </c>
      <c r="H374" s="111">
        <f t="shared" ref="H374" si="44">G374*12</f>
        <v>9600</v>
      </c>
      <c r="I374" s="162"/>
    </row>
    <row r="375" spans="1:9">
      <c r="A375" s="122"/>
      <c r="B375" s="40" t="s">
        <v>30</v>
      </c>
      <c r="C375" s="40" t="s">
        <v>409</v>
      </c>
      <c r="D375" s="109">
        <v>12</v>
      </c>
      <c r="E375" s="32">
        <f t="shared" si="41"/>
        <v>0.8</v>
      </c>
      <c r="F375" s="109">
        <v>800</v>
      </c>
      <c r="G375" s="109">
        <f>D375*F375</f>
        <v>9600</v>
      </c>
      <c r="H375" s="111">
        <f t="shared" si="36"/>
        <v>115200</v>
      </c>
      <c r="I375" s="162"/>
    </row>
    <row r="376" spans="1:9">
      <c r="A376" s="122"/>
      <c r="B376" s="40" t="s">
        <v>30</v>
      </c>
      <c r="C376" s="40" t="s">
        <v>439</v>
      </c>
      <c r="D376" s="109"/>
      <c r="E376" s="32"/>
      <c r="F376" s="109"/>
      <c r="G376" s="109"/>
      <c r="H376" s="111"/>
      <c r="I376" s="162"/>
    </row>
    <row r="377" spans="1:9">
      <c r="A377" s="122"/>
      <c r="B377" s="40" t="s">
        <v>30</v>
      </c>
      <c r="C377" s="40" t="s">
        <v>410</v>
      </c>
      <c r="D377" s="109"/>
      <c r="E377" s="32"/>
      <c r="F377" s="109"/>
      <c r="G377" s="109"/>
      <c r="H377" s="111"/>
      <c r="I377" s="162"/>
    </row>
    <row r="378" spans="1:9">
      <c r="A378" s="122"/>
      <c r="B378" s="40" t="s">
        <v>30</v>
      </c>
      <c r="C378" s="40" t="s">
        <v>411</v>
      </c>
      <c r="D378" s="109"/>
      <c r="E378" s="32"/>
      <c r="F378" s="109"/>
      <c r="G378" s="109"/>
      <c r="H378" s="111"/>
      <c r="I378" s="162"/>
    </row>
    <row r="379" spans="1:9">
      <c r="A379" s="122"/>
      <c r="B379" s="40" t="s">
        <v>30</v>
      </c>
      <c r="C379" s="142" t="s">
        <v>161</v>
      </c>
      <c r="D379" s="109"/>
      <c r="E379" s="32"/>
      <c r="F379" s="109"/>
      <c r="G379" s="109"/>
      <c r="H379" s="111"/>
      <c r="I379" s="162"/>
    </row>
    <row r="380" spans="1:9">
      <c r="A380" s="122"/>
      <c r="B380" s="40" t="s">
        <v>30</v>
      </c>
      <c r="C380" s="40" t="s">
        <v>412</v>
      </c>
      <c r="D380" s="109"/>
      <c r="E380" s="32"/>
      <c r="F380" s="109"/>
      <c r="G380" s="109"/>
      <c r="H380" s="111"/>
      <c r="I380" s="162"/>
    </row>
    <row r="381" spans="1:9">
      <c r="A381" s="122"/>
      <c r="B381" s="40" t="s">
        <v>30</v>
      </c>
      <c r="C381" s="40" t="s">
        <v>438</v>
      </c>
      <c r="D381" s="109"/>
      <c r="E381" s="32"/>
      <c r="F381" s="109"/>
      <c r="G381" s="109"/>
      <c r="H381" s="111"/>
      <c r="I381" s="162"/>
    </row>
    <row r="382" spans="1:9">
      <c r="A382" s="122"/>
      <c r="B382" s="40" t="s">
        <v>30</v>
      </c>
      <c r="C382" s="142" t="s">
        <v>161</v>
      </c>
      <c r="D382" s="109"/>
      <c r="E382" s="32"/>
      <c r="F382" s="109"/>
      <c r="G382" s="109"/>
      <c r="H382" s="111"/>
      <c r="I382" s="162"/>
    </row>
    <row r="383" spans="1:9">
      <c r="A383" s="122"/>
      <c r="B383" s="40" t="s">
        <v>30</v>
      </c>
      <c r="C383" s="142" t="s">
        <v>161</v>
      </c>
      <c r="D383" s="109"/>
      <c r="E383" s="32"/>
      <c r="F383" s="109"/>
      <c r="G383" s="109"/>
      <c r="H383" s="111"/>
      <c r="I383" s="162"/>
    </row>
    <row r="384" spans="1:9">
      <c r="A384" s="122"/>
      <c r="B384" s="40" t="s">
        <v>30</v>
      </c>
      <c r="C384" s="142" t="s">
        <v>161</v>
      </c>
      <c r="D384" s="109"/>
      <c r="E384" s="32"/>
      <c r="F384" s="109"/>
      <c r="G384" s="109"/>
      <c r="H384" s="111"/>
      <c r="I384" s="162"/>
    </row>
    <row r="385" spans="1:10">
      <c r="A385" s="122"/>
      <c r="B385" s="40" t="s">
        <v>30</v>
      </c>
      <c r="C385" s="142" t="s">
        <v>161</v>
      </c>
      <c r="D385" s="109"/>
      <c r="E385" s="32"/>
      <c r="F385" s="109"/>
      <c r="G385" s="109"/>
      <c r="H385" s="111"/>
      <c r="I385" s="162"/>
    </row>
    <row r="386" spans="1:10">
      <c r="A386" s="122"/>
      <c r="B386" s="40" t="s">
        <v>30</v>
      </c>
      <c r="C386" s="142" t="s">
        <v>161</v>
      </c>
      <c r="D386" s="109"/>
      <c r="E386" s="32"/>
      <c r="F386" s="109"/>
      <c r="G386" s="109"/>
      <c r="H386" s="111"/>
      <c r="I386" s="162"/>
    </row>
    <row r="387" spans="1:10">
      <c r="A387" s="122"/>
      <c r="B387" s="118" t="s">
        <v>32</v>
      </c>
      <c r="C387" s="118" t="s">
        <v>408</v>
      </c>
      <c r="D387" s="109">
        <v>2</v>
      </c>
      <c r="E387" s="32">
        <f t="shared" si="41"/>
        <v>0.8</v>
      </c>
      <c r="F387" s="109">
        <v>800</v>
      </c>
      <c r="G387" s="109">
        <f>D387*F387</f>
        <v>1600</v>
      </c>
      <c r="H387" s="111">
        <f t="shared" si="36"/>
        <v>19200</v>
      </c>
      <c r="I387" s="162"/>
    </row>
    <row r="388" spans="1:10">
      <c r="A388" s="122"/>
      <c r="B388" s="118" t="s">
        <v>15</v>
      </c>
      <c r="C388" s="118" t="s">
        <v>406</v>
      </c>
      <c r="D388" s="109">
        <v>1</v>
      </c>
      <c r="E388" s="88">
        <f>+F388/1000</f>
        <v>0.5</v>
      </c>
      <c r="F388" s="109">
        <v>500</v>
      </c>
      <c r="G388" s="109">
        <f>D388*F388</f>
        <v>500</v>
      </c>
      <c r="H388" s="111">
        <f t="shared" si="36"/>
        <v>6000</v>
      </c>
      <c r="I388" s="162"/>
      <c r="J388" s="137" t="s">
        <v>278</v>
      </c>
    </row>
    <row r="389" spans="1:10">
      <c r="A389" s="123">
        <v>2</v>
      </c>
      <c r="B389" s="61" t="s">
        <v>145</v>
      </c>
      <c r="C389" s="61"/>
      <c r="D389" s="56">
        <f>D390</f>
        <v>3</v>
      </c>
      <c r="E389" s="57"/>
      <c r="F389" s="57"/>
      <c r="G389" s="56">
        <f>G390</f>
        <v>2400</v>
      </c>
      <c r="H389" s="56">
        <f t="shared" si="36"/>
        <v>28800</v>
      </c>
      <c r="I389" s="162"/>
    </row>
    <row r="390" spans="1:10">
      <c r="A390" s="111"/>
      <c r="B390" s="40" t="s">
        <v>30</v>
      </c>
      <c r="C390" s="142" t="s">
        <v>161</v>
      </c>
      <c r="D390" s="32">
        <v>3</v>
      </c>
      <c r="E390" s="32">
        <f t="shared" ref="E390:E400" si="45">+F390/1000</f>
        <v>0.8</v>
      </c>
      <c r="F390" s="32">
        <v>800</v>
      </c>
      <c r="G390" s="32">
        <f>D390*F390</f>
        <v>2400</v>
      </c>
      <c r="H390" s="111">
        <f t="shared" si="36"/>
        <v>28800</v>
      </c>
      <c r="I390" s="162"/>
    </row>
    <row r="391" spans="1:10">
      <c r="A391" s="111"/>
      <c r="B391" s="40" t="s">
        <v>30</v>
      </c>
      <c r="C391" s="40" t="s">
        <v>413</v>
      </c>
      <c r="D391" s="32"/>
      <c r="E391" s="32"/>
      <c r="F391" s="32"/>
      <c r="G391" s="32"/>
      <c r="H391" s="111"/>
      <c r="I391" s="162"/>
    </row>
    <row r="392" spans="1:10">
      <c r="A392" s="111"/>
      <c r="B392" s="40" t="s">
        <v>30</v>
      </c>
      <c r="C392" s="142" t="s">
        <v>161</v>
      </c>
      <c r="D392" s="32"/>
      <c r="E392" s="32"/>
      <c r="F392" s="32"/>
      <c r="G392" s="32"/>
      <c r="H392" s="111"/>
      <c r="I392" s="162"/>
    </row>
    <row r="393" spans="1:10">
      <c r="A393" s="123">
        <v>3</v>
      </c>
      <c r="B393" s="60" t="s">
        <v>146</v>
      </c>
      <c r="C393" s="60"/>
      <c r="D393" s="56">
        <f>D394</f>
        <v>1</v>
      </c>
      <c r="E393" s="57"/>
      <c r="F393" s="57"/>
      <c r="G393" s="56">
        <f>G394</f>
        <v>800</v>
      </c>
      <c r="H393" s="56">
        <f t="shared" si="36"/>
        <v>9600</v>
      </c>
      <c r="I393" s="162"/>
    </row>
    <row r="394" spans="1:10">
      <c r="A394" s="111"/>
      <c r="B394" s="40" t="s">
        <v>30</v>
      </c>
      <c r="C394" s="40" t="s">
        <v>414</v>
      </c>
      <c r="D394" s="32">
        <v>1</v>
      </c>
      <c r="E394" s="32">
        <f t="shared" si="45"/>
        <v>0.8</v>
      </c>
      <c r="F394" s="32">
        <v>800</v>
      </c>
      <c r="G394" s="32">
        <f>D394*F394</f>
        <v>800</v>
      </c>
      <c r="H394" s="111">
        <f t="shared" si="36"/>
        <v>9600</v>
      </c>
      <c r="I394" s="162"/>
    </row>
    <row r="395" spans="1:10">
      <c r="A395" s="123">
        <v>4</v>
      </c>
      <c r="B395" s="60" t="s">
        <v>147</v>
      </c>
      <c r="C395" s="60"/>
      <c r="D395" s="56">
        <f>D396</f>
        <v>1</v>
      </c>
      <c r="E395" s="57"/>
      <c r="F395" s="57"/>
      <c r="G395" s="56">
        <f>G396</f>
        <v>800</v>
      </c>
      <c r="H395" s="56">
        <f t="shared" si="36"/>
        <v>9600</v>
      </c>
      <c r="I395" s="162"/>
    </row>
    <row r="396" spans="1:10">
      <c r="A396" s="111"/>
      <c r="B396" s="40" t="s">
        <v>30</v>
      </c>
      <c r="C396" s="40" t="s">
        <v>415</v>
      </c>
      <c r="D396" s="32">
        <v>1</v>
      </c>
      <c r="E396" s="32">
        <f t="shared" si="45"/>
        <v>0.8</v>
      </c>
      <c r="F396" s="32">
        <v>800</v>
      </c>
      <c r="G396" s="35">
        <f>D396*F396</f>
        <v>800</v>
      </c>
      <c r="H396" s="111">
        <f t="shared" si="36"/>
        <v>9600</v>
      </c>
      <c r="I396" s="162"/>
    </row>
    <row r="397" spans="1:10">
      <c r="A397" s="123">
        <v>5</v>
      </c>
      <c r="B397" s="60" t="s">
        <v>148</v>
      </c>
      <c r="C397" s="60"/>
      <c r="D397" s="56">
        <f>D398</f>
        <v>1</v>
      </c>
      <c r="E397" s="57"/>
      <c r="F397" s="57"/>
      <c r="G397" s="56">
        <f>G398</f>
        <v>800</v>
      </c>
      <c r="H397" s="56">
        <f t="shared" si="36"/>
        <v>9600</v>
      </c>
      <c r="I397" s="162"/>
    </row>
    <row r="398" spans="1:10">
      <c r="A398" s="111"/>
      <c r="B398" s="40" t="s">
        <v>30</v>
      </c>
      <c r="C398" s="40" t="s">
        <v>416</v>
      </c>
      <c r="D398" s="32">
        <v>1</v>
      </c>
      <c r="E398" s="32">
        <f t="shared" si="45"/>
        <v>0.8</v>
      </c>
      <c r="F398" s="32">
        <v>800</v>
      </c>
      <c r="G398" s="35">
        <f>D398*F398</f>
        <v>800</v>
      </c>
      <c r="H398" s="111">
        <f t="shared" si="36"/>
        <v>9600</v>
      </c>
      <c r="I398" s="162"/>
    </row>
    <row r="399" spans="1:10">
      <c r="A399" s="123">
        <v>6</v>
      </c>
      <c r="B399" s="60" t="s">
        <v>149</v>
      </c>
      <c r="C399" s="60"/>
      <c r="D399" s="56">
        <f>D400</f>
        <v>3</v>
      </c>
      <c r="E399" s="57"/>
      <c r="F399" s="57"/>
      <c r="G399" s="56">
        <f>G400</f>
        <v>2400</v>
      </c>
      <c r="H399" s="56">
        <f t="shared" si="36"/>
        <v>28800</v>
      </c>
      <c r="I399" s="162"/>
    </row>
    <row r="400" spans="1:10">
      <c r="A400" s="111"/>
      <c r="B400" s="40" t="s">
        <v>30</v>
      </c>
      <c r="C400" s="40" t="s">
        <v>417</v>
      </c>
      <c r="D400" s="32">
        <v>3</v>
      </c>
      <c r="E400" s="32">
        <f t="shared" si="45"/>
        <v>0.8</v>
      </c>
      <c r="F400" s="32">
        <v>800</v>
      </c>
      <c r="G400" s="32">
        <f>D400*F400</f>
        <v>2400</v>
      </c>
      <c r="H400" s="111">
        <f t="shared" si="36"/>
        <v>28800</v>
      </c>
      <c r="I400" s="162"/>
    </row>
    <row r="401" spans="1:9">
      <c r="A401" s="111"/>
      <c r="B401" s="40" t="s">
        <v>30</v>
      </c>
      <c r="C401" s="40" t="s">
        <v>430</v>
      </c>
      <c r="D401" s="32"/>
      <c r="E401" s="32"/>
      <c r="F401" s="32"/>
      <c r="G401" s="32"/>
      <c r="H401" s="111"/>
      <c r="I401" s="162"/>
    </row>
    <row r="402" spans="1:9">
      <c r="A402" s="111"/>
      <c r="B402" s="40" t="s">
        <v>30</v>
      </c>
      <c r="C402" s="142" t="s">
        <v>161</v>
      </c>
      <c r="D402" s="32"/>
      <c r="E402" s="32"/>
      <c r="F402" s="32"/>
      <c r="G402" s="32"/>
      <c r="H402" s="111"/>
      <c r="I402" s="162"/>
    </row>
    <row r="403" spans="1:9">
      <c r="A403" s="125" t="s">
        <v>150</v>
      </c>
      <c r="B403" s="47" t="s">
        <v>52</v>
      </c>
      <c r="C403" s="47"/>
      <c r="D403" s="44">
        <v>0</v>
      </c>
      <c r="E403" s="44"/>
      <c r="F403" s="44"/>
      <c r="G403" s="44">
        <f>G404+G405</f>
        <v>0</v>
      </c>
      <c r="H403" s="44">
        <f t="shared" si="36"/>
        <v>0</v>
      </c>
      <c r="I403" s="162"/>
    </row>
    <row r="404" spans="1:9">
      <c r="A404" s="111"/>
      <c r="B404" s="30"/>
      <c r="C404" s="30"/>
      <c r="D404" s="31"/>
      <c r="E404" s="31"/>
      <c r="F404" s="31"/>
      <c r="G404" s="31"/>
      <c r="H404" s="82"/>
      <c r="I404" s="162"/>
    </row>
    <row r="405" spans="1:9">
      <c r="A405" s="111"/>
      <c r="B405" s="30"/>
      <c r="C405" s="30"/>
      <c r="D405" s="31"/>
      <c r="E405" s="31"/>
      <c r="F405" s="31"/>
      <c r="G405" s="31"/>
      <c r="H405" s="82"/>
      <c r="I405" s="162"/>
    </row>
    <row r="406" spans="1:9">
      <c r="G406" s="50"/>
    </row>
  </sheetData>
  <autoFilter ref="A5:L403"/>
  <mergeCells count="2">
    <mergeCell ref="I6:I405"/>
    <mergeCell ref="A3:I3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დანართი 1</vt:lpstr>
      <vt:lpstr>დანართი 2</vt:lpstr>
      <vt:lpstr>დანართი 3</vt:lpstr>
      <vt:lpstr>' დანართი 1'!Print_Area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Hewlett-Packard Company</cp:lastModifiedBy>
  <cp:lastPrinted>2017-12-29T09:26:29Z</cp:lastPrinted>
  <dcterms:created xsi:type="dcterms:W3CDTF">2010-01-04T17:01:53Z</dcterms:created>
  <dcterms:modified xsi:type="dcterms:W3CDTF">2020-01-13T05:56:31Z</dcterms:modified>
</cp:coreProperties>
</file>